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teams" sheetId="1" r:id="rId1"/>
    <sheet name="Player List " sheetId="2" r:id="rId2"/>
    <sheet name="Player Averages" sheetId="3" r:id="rId3"/>
  </sheets>
  <definedNames>
    <definedName name="_xlnm.Print_Area" localSheetId="1">'Player List '!$A$1:$X$91</definedName>
  </definedNames>
  <calcPr fullCalcOnLoad="1"/>
</workbook>
</file>

<file path=xl/sharedStrings.xml><?xml version="1.0" encoding="utf-8"?>
<sst xmlns="http://schemas.openxmlformats.org/spreadsheetml/2006/main" count="1235" uniqueCount="178">
  <si>
    <t>Last Name</t>
  </si>
  <si>
    <t>First Name</t>
  </si>
  <si>
    <t>Wk 1</t>
  </si>
  <si>
    <t>Wk 2</t>
  </si>
  <si>
    <t>Wk 4</t>
  </si>
  <si>
    <t>Wk 5</t>
  </si>
  <si>
    <t>Wk 6</t>
  </si>
  <si>
    <t>Wk 7</t>
  </si>
  <si>
    <t>Wk 8</t>
  </si>
  <si>
    <t>Wk 9</t>
  </si>
  <si>
    <t>Wk 11</t>
  </si>
  <si>
    <t>Wk 12</t>
  </si>
  <si>
    <t>Wk 13</t>
  </si>
  <si>
    <t>Wk 14</t>
  </si>
  <si>
    <t>Wk 15</t>
  </si>
  <si>
    <t>Total</t>
  </si>
  <si>
    <t>Barrett</t>
  </si>
  <si>
    <t>Joey</t>
  </si>
  <si>
    <t>Bedard</t>
  </si>
  <si>
    <t>Dave</t>
  </si>
  <si>
    <t>Bekkers</t>
  </si>
  <si>
    <t>David</t>
  </si>
  <si>
    <t>Bueti</t>
  </si>
  <si>
    <t>Stino</t>
  </si>
  <si>
    <t>Frigault</t>
  </si>
  <si>
    <t>Rene</t>
  </si>
  <si>
    <t>Hawco</t>
  </si>
  <si>
    <t>Francis</t>
  </si>
  <si>
    <t>Jessome</t>
  </si>
  <si>
    <t>Mascioli</t>
  </si>
  <si>
    <t>Robey</t>
  </si>
  <si>
    <t>Rick</t>
  </si>
  <si>
    <t>Mitchell</t>
  </si>
  <si>
    <t>Mitch</t>
  </si>
  <si>
    <t>George</t>
  </si>
  <si>
    <t>Tony</t>
  </si>
  <si>
    <t>Patterson</t>
  </si>
  <si>
    <t>Steve</t>
  </si>
  <si>
    <t>Pion</t>
  </si>
  <si>
    <t>Mike</t>
  </si>
  <si>
    <t>Prezeau</t>
  </si>
  <si>
    <t>Dan</t>
  </si>
  <si>
    <t>Rankin</t>
  </si>
  <si>
    <t>Ross</t>
  </si>
  <si>
    <t>Roberts</t>
  </si>
  <si>
    <t>Spratt</t>
  </si>
  <si>
    <t>Greg</t>
  </si>
  <si>
    <t>Andrew</t>
  </si>
  <si>
    <t>Warner</t>
  </si>
  <si>
    <t>Ken</t>
  </si>
  <si>
    <t>Points</t>
  </si>
  <si>
    <t xml:space="preserve">Falcon Ridge Monday Nights Mens League  </t>
  </si>
  <si>
    <t xml:space="preserve">Team </t>
  </si>
  <si>
    <t>Team # 1  Points Total</t>
  </si>
  <si>
    <t>Team # 2  Points Total</t>
  </si>
  <si>
    <t>Team # 3  Points Total</t>
  </si>
  <si>
    <t>Team # 4  Points Total</t>
  </si>
  <si>
    <t>John</t>
  </si>
  <si>
    <t>Livingstone</t>
  </si>
  <si>
    <t>Bernard C</t>
  </si>
  <si>
    <t>Simon</t>
  </si>
  <si>
    <t>Beni</t>
  </si>
  <si>
    <t>Belanger</t>
  </si>
  <si>
    <t>Francois</t>
  </si>
  <si>
    <t>Charlie</t>
  </si>
  <si>
    <t>Number of players</t>
  </si>
  <si>
    <t>Wk 3</t>
  </si>
  <si>
    <t>Wk 10</t>
  </si>
  <si>
    <t>Player</t>
  </si>
  <si>
    <t>Team Net Adjustment</t>
  </si>
  <si>
    <t>Worswick</t>
  </si>
  <si>
    <t>Peter</t>
  </si>
  <si>
    <t>Average</t>
  </si>
  <si>
    <t>Harrison</t>
  </si>
  <si>
    <t>Scott</t>
  </si>
  <si>
    <t>Cardinal</t>
  </si>
  <si>
    <t>Ray</t>
  </si>
  <si>
    <t>Raceview</t>
  </si>
  <si>
    <t>Members</t>
  </si>
  <si>
    <t>Tee Times</t>
  </si>
  <si>
    <t>Falcon</t>
  </si>
  <si>
    <t>Frank</t>
  </si>
  <si>
    <t>Etchells</t>
  </si>
  <si>
    <t>Colasante</t>
  </si>
  <si>
    <t>Monaghon</t>
  </si>
  <si>
    <t>Sander</t>
  </si>
  <si>
    <t>Stephan</t>
  </si>
  <si>
    <t>Burke</t>
  </si>
  <si>
    <t>Potter</t>
  </si>
  <si>
    <t>Jimmy</t>
  </si>
  <si>
    <t>Scobie</t>
  </si>
  <si>
    <t>James</t>
  </si>
  <si>
    <t>Quinn</t>
  </si>
  <si>
    <t>Graham</t>
  </si>
  <si>
    <t xml:space="preserve"> Twilight Whackers  </t>
  </si>
  <si>
    <t>Langlois</t>
  </si>
  <si>
    <t>Marc</t>
  </si>
  <si>
    <t>Berkemyer</t>
  </si>
  <si>
    <t>Plourde</t>
  </si>
  <si>
    <t>Guy</t>
  </si>
  <si>
    <t>Team # 1 Barrett's Bombers</t>
  </si>
  <si>
    <t>Perkins</t>
  </si>
  <si>
    <t>Al</t>
  </si>
  <si>
    <t>Somers</t>
  </si>
  <si>
    <t>Brian</t>
  </si>
  <si>
    <t>Smith</t>
  </si>
  <si>
    <t>Lee</t>
  </si>
  <si>
    <t>Eastman</t>
  </si>
  <si>
    <t>Dell'Anna</t>
  </si>
  <si>
    <t>Itenson</t>
  </si>
  <si>
    <t>2008  Season</t>
  </si>
  <si>
    <t>Twilight Whackers - 2008</t>
  </si>
  <si>
    <t>Ryan</t>
  </si>
  <si>
    <t>Ritchie</t>
  </si>
  <si>
    <t>Doug</t>
  </si>
  <si>
    <t>Easton</t>
  </si>
  <si>
    <t>MacDonald</t>
  </si>
  <si>
    <t>Downey</t>
  </si>
  <si>
    <t>Dale</t>
  </si>
  <si>
    <t>Lafrance</t>
  </si>
  <si>
    <t>Richard</t>
  </si>
  <si>
    <t>Angus</t>
  </si>
  <si>
    <t>Randy</t>
  </si>
  <si>
    <t>Roland</t>
  </si>
  <si>
    <t>McConachie</t>
  </si>
  <si>
    <t>Bryan</t>
  </si>
  <si>
    <t>Melnick</t>
  </si>
  <si>
    <t>Harley</t>
  </si>
  <si>
    <t>Hillier</t>
  </si>
  <si>
    <t>Larry</t>
  </si>
  <si>
    <t>A</t>
  </si>
  <si>
    <t>Beardsell</t>
  </si>
  <si>
    <t>Robert</t>
  </si>
  <si>
    <t>Michael</t>
  </si>
  <si>
    <t>LaFrance</t>
  </si>
  <si>
    <t>Hickey</t>
  </si>
  <si>
    <t>Blago</t>
  </si>
  <si>
    <t>Falconridge</t>
  </si>
  <si>
    <t>Perreault</t>
  </si>
  <si>
    <t>Rowland</t>
  </si>
  <si>
    <t>Played</t>
  </si>
  <si>
    <t>Szabo</t>
  </si>
  <si>
    <t>4;20 A</t>
  </si>
  <si>
    <t>4;30 A</t>
  </si>
  <si>
    <t>4;30 B</t>
  </si>
  <si>
    <t>4;40 A</t>
  </si>
  <si>
    <t>4;40 B</t>
  </si>
  <si>
    <t>4;50 A</t>
  </si>
  <si>
    <t>4;50 B</t>
  </si>
  <si>
    <t>5;00 A</t>
  </si>
  <si>
    <t>5;00 B</t>
  </si>
  <si>
    <t>5;10 A</t>
  </si>
  <si>
    <t>5;20 A</t>
  </si>
  <si>
    <t>5;20 B</t>
  </si>
  <si>
    <t>Robertson</t>
  </si>
  <si>
    <t>5;30 A</t>
  </si>
  <si>
    <t>5;30 B</t>
  </si>
  <si>
    <t>5;10 B</t>
  </si>
  <si>
    <t>5;40 A</t>
  </si>
  <si>
    <t>Points / Round</t>
  </si>
  <si>
    <t>Team # 4  Warner's Warriors</t>
  </si>
  <si>
    <t>Team # 2  Burke's Champs</t>
  </si>
  <si>
    <t>Team # 5 Hawco's Hawks</t>
  </si>
  <si>
    <t>Team Try Outs</t>
  </si>
  <si>
    <t>Team # 6 Scott Rocks</t>
  </si>
  <si>
    <t>Note:  1) Only the top eight (7) scores for each team are used to determine team points.</t>
  </si>
  <si>
    <t>RAIN OUT</t>
  </si>
  <si>
    <t>Team</t>
  </si>
  <si>
    <t>Team # 3  Al's Pale's</t>
  </si>
  <si>
    <t>Rain Out:</t>
  </si>
  <si>
    <t>rain out</t>
  </si>
  <si>
    <t>Wk 16</t>
  </si>
  <si>
    <t>Thurs</t>
  </si>
  <si>
    <t>Thursday</t>
  </si>
  <si>
    <t>Monday</t>
  </si>
  <si>
    <t xml:space="preserve">          2) rain out dates are scheduled for Thursday Sept 04 &amp; 11</t>
  </si>
  <si>
    <t>Change</t>
  </si>
  <si>
    <t>Net       Change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</si>
</sst>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[$-409]dddd\,\ mmmm\ dd\,\ yyyy"/>
    <numFmt numFmtId="177" formatCode="[$-409]mmmm/yy;@"/>
    <numFmt numFmtId="178" formatCode="[$-F800]dddd\,\ mmmm\ dd\,\ yyyy"/>
    <numFmt numFmtId="179" formatCode="m/d;@"/>
  </numFmts>
  <fonts count="1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6" fontId="0" fillId="2" borderId="10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6" fillId="5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2" fillId="4" borderId="0" xfId="0" applyFont="1" applyFill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5" borderId="0" xfId="0" applyFont="1" applyFill="1" applyAlignment="1">
      <alignment horizontal="center"/>
    </xf>
    <xf numFmtId="0" fontId="0" fillId="4" borderId="0" xfId="0" applyFont="1" applyFill="1" applyAlignment="1">
      <alignment horizontal="right"/>
    </xf>
    <xf numFmtId="0" fontId="9" fillId="4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8" fillId="3" borderId="13" xfId="0" applyFont="1" applyFill="1" applyBorder="1" applyAlignment="1">
      <alignment horizontal="center"/>
    </xf>
    <xf numFmtId="16" fontId="2" fillId="2" borderId="10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6" fillId="4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2" borderId="12" xfId="0" applyFont="1" applyFill="1" applyBorder="1" applyAlignment="1">
      <alignment/>
    </xf>
    <xf numFmtId="0" fontId="2" fillId="5" borderId="0" xfId="0" applyFont="1" applyFill="1" applyAlignment="1">
      <alignment/>
    </xf>
    <xf numFmtId="0" fontId="0" fillId="4" borderId="0" xfId="0" applyFill="1" applyAlignment="1">
      <alignment/>
    </xf>
    <xf numFmtId="0" fontId="2" fillId="0" borderId="13" xfId="0" applyFont="1" applyBorder="1" applyAlignment="1">
      <alignment horizontal="right"/>
    </xf>
    <xf numFmtId="0" fontId="0" fillId="0" borderId="15" xfId="0" applyBorder="1" applyAlignment="1">
      <alignment/>
    </xf>
    <xf numFmtId="0" fontId="8" fillId="5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5" borderId="0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173" fontId="9" fillId="0" borderId="3" xfId="15" applyNumberFormat="1" applyFont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73" fontId="9" fillId="0" borderId="4" xfId="15" applyNumberFormat="1" applyFont="1" applyBorder="1" applyAlignment="1">
      <alignment horizontal="right"/>
    </xf>
    <xf numFmtId="0" fontId="2" fillId="4" borderId="17" xfId="0" applyFont="1" applyFill="1" applyBorder="1" applyAlignment="1">
      <alignment/>
    </xf>
    <xf numFmtId="0" fontId="2" fillId="4" borderId="18" xfId="0" applyFont="1" applyFill="1" applyBorder="1" applyAlignment="1">
      <alignment horizontal="right"/>
    </xf>
    <xf numFmtId="0" fontId="6" fillId="4" borderId="18" xfId="0" applyFont="1" applyFill="1" applyBorder="1" applyAlignment="1">
      <alignment horizontal="right"/>
    </xf>
    <xf numFmtId="0" fontId="9" fillId="4" borderId="18" xfId="0" applyFont="1" applyFill="1" applyBorder="1" applyAlignment="1">
      <alignment horizontal="right"/>
    </xf>
    <xf numFmtId="0" fontId="13" fillId="0" borderId="5" xfId="0" applyFont="1" applyBorder="1" applyAlignment="1">
      <alignment/>
    </xf>
    <xf numFmtId="0" fontId="6" fillId="5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8" fillId="5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right"/>
    </xf>
    <xf numFmtId="0" fontId="0" fillId="4" borderId="12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center"/>
    </xf>
    <xf numFmtId="16" fontId="0" fillId="5" borderId="10" xfId="0" applyNumberFormat="1" applyFont="1" applyFill="1" applyBorder="1" applyAlignment="1">
      <alignment/>
    </xf>
    <xf numFmtId="0" fontId="1" fillId="5" borderId="8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" fontId="0" fillId="5" borderId="21" xfId="0" applyNumberFormat="1" applyFont="1" applyFill="1" applyBorder="1" applyAlignment="1">
      <alignment/>
    </xf>
    <xf numFmtId="0" fontId="1" fillId="5" borderId="22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173" fontId="9" fillId="4" borderId="0" xfId="15" applyNumberFormat="1" applyFont="1" applyFill="1" applyBorder="1" applyAlignment="1">
      <alignment horizontal="right"/>
    </xf>
    <xf numFmtId="173" fontId="9" fillId="4" borderId="12" xfId="15" applyNumberFormat="1" applyFont="1" applyFill="1" applyBorder="1" applyAlignment="1">
      <alignment horizontal="right"/>
    </xf>
    <xf numFmtId="0" fontId="6" fillId="2" borderId="2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16" fontId="0" fillId="2" borderId="10" xfId="0" applyNumberFormat="1" applyFont="1" applyFill="1" applyBorder="1" applyAlignment="1">
      <alignment horizontal="center"/>
    </xf>
    <xf numFmtId="16" fontId="0" fillId="2" borderId="23" xfId="0" applyNumberFormat="1" applyFont="1" applyFill="1" applyBorder="1" applyAlignment="1">
      <alignment/>
    </xf>
    <xf numFmtId="0" fontId="2" fillId="2" borderId="2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13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24" xfId="0" applyFont="1" applyFill="1" applyBorder="1" applyAlignment="1">
      <alignment horizontal="right"/>
    </xf>
    <xf numFmtId="16" fontId="2" fillId="5" borderId="10" xfId="0" applyNumberFormat="1" applyFont="1" applyFill="1" applyBorder="1" applyAlignment="1">
      <alignment/>
    </xf>
    <xf numFmtId="2" fontId="2" fillId="6" borderId="4" xfId="0" applyNumberFormat="1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1" xfId="0" applyFont="1" applyFill="1" applyBorder="1" applyAlignment="1">
      <alignment/>
    </xf>
    <xf numFmtId="0" fontId="2" fillId="8" borderId="5" xfId="0" applyFont="1" applyFill="1" applyBorder="1" applyAlignment="1">
      <alignment/>
    </xf>
    <xf numFmtId="16" fontId="2" fillId="4" borderId="21" xfId="0" applyNumberFormat="1" applyFont="1" applyFill="1" applyBorder="1" applyAlignment="1">
      <alignment/>
    </xf>
    <xf numFmtId="16" fontId="0" fillId="4" borderId="10" xfId="0" applyNumberFormat="1" applyFont="1" applyFill="1" applyBorder="1" applyAlignment="1">
      <alignment/>
    </xf>
    <xf numFmtId="16" fontId="0" fillId="4" borderId="23" xfId="0" applyNumberFormat="1" applyFont="1" applyFill="1" applyBorder="1" applyAlignment="1">
      <alignment/>
    </xf>
    <xf numFmtId="0" fontId="3" fillId="4" borderId="2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173" fontId="12" fillId="4" borderId="0" xfId="15" applyNumberFormat="1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73" fontId="12" fillId="4" borderId="2" xfId="15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2" fillId="7" borderId="0" xfId="0" applyFont="1" applyFill="1" applyAlignment="1">
      <alignment/>
    </xf>
    <xf numFmtId="0" fontId="6" fillId="7" borderId="0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8" fillId="3" borderId="3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/>
    </xf>
    <xf numFmtId="0" fontId="1" fillId="4" borderId="2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6" fontId="0" fillId="4" borderId="29" xfId="0" applyNumberFormat="1" applyFont="1" applyFill="1" applyBorder="1" applyAlignment="1">
      <alignment/>
    </xf>
    <xf numFmtId="0" fontId="1" fillId="4" borderId="30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right"/>
    </xf>
    <xf numFmtId="0" fontId="2" fillId="4" borderId="32" xfId="0" applyFont="1" applyFill="1" applyBorder="1" applyAlignment="1">
      <alignment horizontal="right"/>
    </xf>
    <xf numFmtId="0" fontId="9" fillId="4" borderId="32" xfId="0" applyFont="1" applyFill="1" applyBorder="1" applyAlignment="1">
      <alignment horizontal="right"/>
    </xf>
    <xf numFmtId="173" fontId="9" fillId="4" borderId="33" xfId="15" applyNumberFormat="1" applyFont="1" applyFill="1" applyBorder="1" applyAlignment="1">
      <alignment horizontal="right"/>
    </xf>
    <xf numFmtId="0" fontId="2" fillId="4" borderId="34" xfId="0" applyFont="1" applyFill="1" applyBorder="1" applyAlignment="1">
      <alignment horizontal="right"/>
    </xf>
    <xf numFmtId="0" fontId="2" fillId="4" borderId="35" xfId="0" applyFont="1" applyFill="1" applyBorder="1" applyAlignment="1">
      <alignment horizontal="right"/>
    </xf>
    <xf numFmtId="0" fontId="6" fillId="4" borderId="35" xfId="0" applyFont="1" applyFill="1" applyBorder="1" applyAlignment="1">
      <alignment horizontal="right"/>
    </xf>
    <xf numFmtId="173" fontId="9" fillId="4" borderId="36" xfId="15" applyNumberFormat="1" applyFont="1" applyFill="1" applyBorder="1" applyAlignment="1">
      <alignment horizontal="right"/>
    </xf>
    <xf numFmtId="0" fontId="0" fillId="5" borderId="0" xfId="0" applyFont="1" applyFill="1" applyAlignment="1">
      <alignment horizontal="center"/>
    </xf>
    <xf numFmtId="0" fontId="4" fillId="0" borderId="26" xfId="0" applyFont="1" applyBorder="1" applyAlignment="1">
      <alignment/>
    </xf>
    <xf numFmtId="0" fontId="4" fillId="0" borderId="15" xfId="0" applyFont="1" applyBorder="1" applyAlignment="1">
      <alignment/>
    </xf>
    <xf numFmtId="16" fontId="2" fillId="5" borderId="37" xfId="0" applyNumberFormat="1" applyFont="1" applyFill="1" applyBorder="1" applyAlignment="1">
      <alignment/>
    </xf>
    <xf numFmtId="0" fontId="3" fillId="5" borderId="38" xfId="0" applyFont="1" applyFill="1" applyBorder="1" applyAlignment="1">
      <alignment horizontal="center"/>
    </xf>
    <xf numFmtId="16" fontId="0" fillId="2" borderId="29" xfId="0" applyNumberFormat="1" applyFont="1" applyFill="1" applyBorder="1" applyAlignment="1">
      <alignment/>
    </xf>
    <xf numFmtId="0" fontId="1" fillId="2" borderId="3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4" borderId="35" xfId="0" applyFont="1" applyFill="1" applyBorder="1" applyAlignment="1">
      <alignment horizontal="right"/>
    </xf>
    <xf numFmtId="0" fontId="12" fillId="4" borderId="35" xfId="0" applyFont="1" applyFill="1" applyBorder="1" applyAlignment="1">
      <alignment horizontal="right"/>
    </xf>
    <xf numFmtId="16" fontId="2" fillId="4" borderId="10" xfId="0" applyNumberFormat="1" applyFont="1" applyFill="1" applyBorder="1" applyAlignment="1">
      <alignment/>
    </xf>
    <xf numFmtId="0" fontId="4" fillId="2" borderId="26" xfId="0" applyFont="1" applyFill="1" applyBorder="1" applyAlignment="1">
      <alignment horizontal="center"/>
    </xf>
    <xf numFmtId="16" fontId="0" fillId="4" borderId="39" xfId="0" applyNumberFormat="1" applyFont="1" applyFill="1" applyBorder="1" applyAlignment="1">
      <alignment/>
    </xf>
    <xf numFmtId="16" fontId="0" fillId="4" borderId="39" xfId="0" applyNumberFormat="1" applyFont="1" applyFill="1" applyBorder="1" applyAlignment="1">
      <alignment horizontal="center"/>
    </xf>
    <xf numFmtId="16" fontId="0" fillId="4" borderId="40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16" fontId="2" fillId="0" borderId="1" xfId="0" applyNumberFormat="1" applyFont="1" applyBorder="1" applyAlignment="1">
      <alignment/>
    </xf>
    <xf numFmtId="0" fontId="9" fillId="4" borderId="34" xfId="0" applyFont="1" applyFill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5" xfId="0" applyFont="1" applyBorder="1" applyAlignment="1">
      <alignment/>
    </xf>
    <xf numFmtId="0" fontId="14" fillId="4" borderId="1" xfId="0" applyFont="1" applyFill="1" applyBorder="1" applyAlignment="1">
      <alignment/>
    </xf>
    <xf numFmtId="0" fontId="14" fillId="4" borderId="5" xfId="0" applyFont="1" applyFill="1" applyBorder="1" applyAlignment="1">
      <alignment/>
    </xf>
    <xf numFmtId="0" fontId="6" fillId="7" borderId="0" xfId="0" applyFont="1" applyFill="1" applyAlignment="1">
      <alignment horizontal="right"/>
    </xf>
    <xf numFmtId="0" fontId="2" fillId="7" borderId="0" xfId="0" applyFont="1" applyFill="1" applyBorder="1" applyAlignment="1">
      <alignment horizontal="right"/>
    </xf>
    <xf numFmtId="0" fontId="2" fillId="7" borderId="0" xfId="0" applyFont="1" applyFill="1" applyAlignment="1">
      <alignment horizontal="right"/>
    </xf>
    <xf numFmtId="0" fontId="6" fillId="7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1" fillId="4" borderId="22" xfId="0" applyFont="1" applyFill="1" applyBorder="1" applyAlignment="1">
      <alignment horizontal="center"/>
    </xf>
    <xf numFmtId="1" fontId="0" fillId="0" borderId="0" xfId="0" applyNumberFormat="1" applyAlignment="1">
      <alignment/>
    </xf>
    <xf numFmtId="168" fontId="0" fillId="0" borderId="4" xfId="0" applyNumberFormat="1" applyBorder="1" applyAlignment="1">
      <alignment/>
    </xf>
    <xf numFmtId="168" fontId="2" fillId="0" borderId="4" xfId="0" applyNumberFormat="1" applyFont="1" applyBorder="1" applyAlignment="1">
      <alignment/>
    </xf>
    <xf numFmtId="0" fontId="9" fillId="5" borderId="0" xfId="0" applyFont="1" applyFill="1" applyBorder="1" applyAlignment="1">
      <alignment horizontal="center"/>
    </xf>
    <xf numFmtId="0" fontId="9" fillId="5" borderId="0" xfId="0" applyFont="1" applyFill="1" applyAlignment="1">
      <alignment horizontal="right"/>
    </xf>
    <xf numFmtId="0" fontId="0" fillId="7" borderId="0" xfId="0" applyFont="1" applyFill="1" applyAlignment="1">
      <alignment horizontal="right"/>
    </xf>
    <xf numFmtId="0" fontId="2" fillId="7" borderId="5" xfId="0" applyFont="1" applyFill="1" applyBorder="1" applyAlignment="1">
      <alignment horizontal="right"/>
    </xf>
    <xf numFmtId="0" fontId="6" fillId="7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12" fillId="7" borderId="0" xfId="0" applyFont="1" applyFill="1" applyAlignment="1">
      <alignment horizontal="right"/>
    </xf>
    <xf numFmtId="0" fontId="9" fillId="5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2" fillId="5" borderId="0" xfId="0" applyFont="1" applyFill="1" applyAlignment="1">
      <alignment horizontal="right"/>
    </xf>
    <xf numFmtId="0" fontId="9" fillId="7" borderId="0" xfId="0" applyFont="1" applyFill="1" applyAlignment="1">
      <alignment horizontal="right"/>
    </xf>
    <xf numFmtId="0" fontId="12" fillId="7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/>
    </xf>
    <xf numFmtId="0" fontId="12" fillId="5" borderId="0" xfId="0" applyFont="1" applyFill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right"/>
    </xf>
    <xf numFmtId="168" fontId="0" fillId="0" borderId="4" xfId="0" applyNumberFormat="1" applyFont="1" applyBorder="1" applyAlignment="1">
      <alignment/>
    </xf>
    <xf numFmtId="0" fontId="9" fillId="5" borderId="5" xfId="0" applyFont="1" applyFill="1" applyBorder="1" applyAlignment="1">
      <alignment horizontal="right"/>
    </xf>
    <xf numFmtId="0" fontId="9" fillId="7" borderId="5" xfId="0" applyFont="1" applyFill="1" applyBorder="1" applyAlignment="1">
      <alignment horizontal="right"/>
    </xf>
    <xf numFmtId="0" fontId="12" fillId="7" borderId="5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168" fontId="13" fillId="0" borderId="4" xfId="0" applyNumberFormat="1" applyFont="1" applyBorder="1" applyAlignment="1">
      <alignment/>
    </xf>
    <xf numFmtId="43" fontId="0" fillId="0" borderId="4" xfId="15" applyFont="1" applyBorder="1" applyAlignment="1">
      <alignment/>
    </xf>
    <xf numFmtId="43" fontId="2" fillId="0" borderId="4" xfId="15" applyFont="1" applyBorder="1" applyAlignment="1">
      <alignment/>
    </xf>
    <xf numFmtId="168" fontId="0" fillId="6" borderId="4" xfId="0" applyNumberFormat="1" applyFill="1" applyBorder="1" applyAlignment="1">
      <alignment/>
    </xf>
    <xf numFmtId="43" fontId="2" fillId="6" borderId="4" xfId="15" applyFont="1" applyFill="1" applyBorder="1" applyAlignment="1">
      <alignment/>
    </xf>
    <xf numFmtId="0" fontId="8" fillId="3" borderId="13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168" fontId="2" fillId="6" borderId="4" xfId="0" applyNumberFormat="1" applyFont="1" applyFill="1" applyBorder="1" applyAlignment="1">
      <alignment/>
    </xf>
    <xf numFmtId="168" fontId="0" fillId="6" borderId="4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U103"/>
  <sheetViews>
    <sheetView tabSelected="1" workbookViewId="0" topLeftCell="C1">
      <selection activeCell="P19" sqref="P19"/>
    </sheetView>
  </sheetViews>
  <sheetFormatPr defaultColWidth="9.140625" defaultRowHeight="12.75"/>
  <cols>
    <col min="1" max="1" width="5.57421875" style="0" customWidth="1"/>
    <col min="2" max="2" width="15.57421875" style="0" customWidth="1"/>
    <col min="3" max="3" width="13.28125" style="0" customWidth="1"/>
    <col min="4" max="4" width="9.7109375" style="0" hidden="1" customWidth="1"/>
    <col min="5" max="5" width="10.421875" style="0" hidden="1" customWidth="1"/>
    <col min="6" max="6" width="10.57421875" style="0" hidden="1" customWidth="1"/>
    <col min="7" max="7" width="9.8515625" style="0" hidden="1" customWidth="1"/>
    <col min="8" max="8" width="9.00390625" style="0" customWidth="1"/>
    <col min="9" max="9" width="8.57421875" style="0" customWidth="1"/>
    <col min="10" max="10" width="8.28125" style="0" customWidth="1"/>
    <col min="11" max="11" width="7.7109375" style="0" customWidth="1"/>
    <col min="12" max="12" width="7.28125" style="0" customWidth="1"/>
    <col min="13" max="13" width="7.421875" style="0" customWidth="1"/>
    <col min="14" max="14" width="8.00390625" style="0" customWidth="1"/>
    <col min="15" max="15" width="8.421875" style="0" customWidth="1"/>
    <col min="16" max="18" width="7.7109375" style="0" customWidth="1"/>
    <col min="19" max="19" width="8.28125" style="0" customWidth="1"/>
    <col min="20" max="20" width="12.00390625" style="0" customWidth="1"/>
  </cols>
  <sheetData>
    <row r="1" spans="1:20" ht="18.75" customHeight="1">
      <c r="A1" s="230" t="s">
        <v>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</row>
    <row r="2" spans="1:20" ht="18.75" customHeight="1" thickBot="1">
      <c r="A2" s="230" t="s">
        <v>111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21.75" customHeight="1" thickBot="1">
      <c r="B3" s="3"/>
      <c r="C3" s="3"/>
      <c r="D3" s="3"/>
      <c r="E3" s="3"/>
      <c r="F3" s="3"/>
      <c r="G3" s="3"/>
      <c r="H3" s="170">
        <v>1</v>
      </c>
      <c r="I3" s="166">
        <v>2</v>
      </c>
      <c r="J3" s="166">
        <v>3</v>
      </c>
      <c r="K3" s="166">
        <v>4</v>
      </c>
      <c r="L3" s="166">
        <v>5</v>
      </c>
      <c r="M3" s="171">
        <v>6</v>
      </c>
      <c r="N3" s="166">
        <v>7</v>
      </c>
      <c r="O3" s="166">
        <v>8</v>
      </c>
      <c r="P3" s="166">
        <v>9</v>
      </c>
      <c r="Q3" s="166">
        <v>10</v>
      </c>
      <c r="R3" s="166">
        <v>11</v>
      </c>
      <c r="S3" s="171">
        <v>12</v>
      </c>
      <c r="T3" s="39"/>
    </row>
    <row r="4" spans="4:20" ht="13.5" thickBot="1">
      <c r="D4" s="100">
        <v>39573</v>
      </c>
      <c r="E4" s="101">
        <v>39580</v>
      </c>
      <c r="F4" s="101">
        <v>39594</v>
      </c>
      <c r="G4" s="102">
        <v>39601</v>
      </c>
      <c r="H4" s="100">
        <v>39608</v>
      </c>
      <c r="I4" s="165">
        <v>39622</v>
      </c>
      <c r="J4" s="167">
        <v>39636</v>
      </c>
      <c r="K4" s="168">
        <v>39643</v>
      </c>
      <c r="L4" s="167">
        <v>39650</v>
      </c>
      <c r="M4" s="169">
        <v>39657</v>
      </c>
      <c r="N4" s="101">
        <v>39671</v>
      </c>
      <c r="O4" s="131">
        <v>39685</v>
      </c>
      <c r="P4" s="131">
        <v>39695</v>
      </c>
      <c r="Q4" s="131">
        <v>39699</v>
      </c>
      <c r="R4" s="131">
        <v>39702</v>
      </c>
      <c r="S4" s="131">
        <v>39706</v>
      </c>
      <c r="T4" s="18" t="s">
        <v>68</v>
      </c>
    </row>
    <row r="5" spans="1:20" ht="15.75" thickBot="1">
      <c r="A5" s="19" t="s">
        <v>52</v>
      </c>
      <c r="B5" s="42" t="s">
        <v>0</v>
      </c>
      <c r="C5" s="52" t="s">
        <v>1</v>
      </c>
      <c r="D5" s="103" t="s">
        <v>2</v>
      </c>
      <c r="E5" s="104" t="s">
        <v>3</v>
      </c>
      <c r="F5" s="104" t="s">
        <v>66</v>
      </c>
      <c r="G5" s="105" t="s">
        <v>4</v>
      </c>
      <c r="H5" s="184" t="s">
        <v>5</v>
      </c>
      <c r="I5" s="104" t="s">
        <v>6</v>
      </c>
      <c r="J5" s="104" t="s">
        <v>7</v>
      </c>
      <c r="K5" s="104" t="s">
        <v>8</v>
      </c>
      <c r="L5" s="104" t="s">
        <v>9</v>
      </c>
      <c r="M5" s="104" t="s">
        <v>67</v>
      </c>
      <c r="N5" s="104" t="s">
        <v>10</v>
      </c>
      <c r="O5" s="104" t="s">
        <v>11</v>
      </c>
      <c r="P5" s="104" t="s">
        <v>12</v>
      </c>
      <c r="Q5" s="132" t="s">
        <v>13</v>
      </c>
      <c r="R5" s="132" t="s">
        <v>14</v>
      </c>
      <c r="S5" s="132" t="s">
        <v>171</v>
      </c>
      <c r="T5" s="130" t="s">
        <v>50</v>
      </c>
    </row>
    <row r="6" spans="1:20" ht="13.5" thickBot="1">
      <c r="A6" s="122" t="s">
        <v>100</v>
      </c>
      <c r="B6" s="123"/>
      <c r="C6" s="124"/>
      <c r="D6" s="67" t="s">
        <v>77</v>
      </c>
      <c r="E6" s="106" t="s">
        <v>80</v>
      </c>
      <c r="F6" s="67" t="s">
        <v>77</v>
      </c>
      <c r="G6" s="129" t="s">
        <v>80</v>
      </c>
      <c r="H6" s="133" t="s">
        <v>174</v>
      </c>
      <c r="I6" s="133" t="s">
        <v>174</v>
      </c>
      <c r="J6" s="133" t="s">
        <v>174</v>
      </c>
      <c r="K6" s="133" t="s">
        <v>174</v>
      </c>
      <c r="L6" s="133" t="s">
        <v>174</v>
      </c>
      <c r="M6" s="133" t="s">
        <v>174</v>
      </c>
      <c r="N6" s="133" t="s">
        <v>174</v>
      </c>
      <c r="O6" s="133" t="s">
        <v>174</v>
      </c>
      <c r="P6" s="134" t="s">
        <v>173</v>
      </c>
      <c r="Q6" s="133" t="s">
        <v>174</v>
      </c>
      <c r="R6" s="134" t="s">
        <v>173</v>
      </c>
      <c r="S6" s="133" t="s">
        <v>174</v>
      </c>
      <c r="T6" s="4"/>
    </row>
    <row r="7" spans="1:21" ht="12.75">
      <c r="A7" s="117">
        <v>1</v>
      </c>
      <c r="B7" s="98" t="s">
        <v>16</v>
      </c>
      <c r="C7" s="99" t="s">
        <v>17</v>
      </c>
      <c r="D7" s="61"/>
      <c r="E7" s="61"/>
      <c r="F7" s="61"/>
      <c r="G7" s="61"/>
      <c r="H7" s="135">
        <v>14</v>
      </c>
      <c r="I7" s="139">
        <v>11</v>
      </c>
      <c r="J7" s="139">
        <v>15</v>
      </c>
      <c r="K7" s="139">
        <v>12</v>
      </c>
      <c r="L7" s="139">
        <v>14</v>
      </c>
      <c r="M7" s="139">
        <v>12</v>
      </c>
      <c r="N7" s="174" t="s">
        <v>130</v>
      </c>
      <c r="O7" s="139">
        <v>13</v>
      </c>
      <c r="P7" s="139">
        <v>14</v>
      </c>
      <c r="Q7" s="139">
        <v>16</v>
      </c>
      <c r="R7" s="174" t="s">
        <v>130</v>
      </c>
      <c r="S7" s="139">
        <v>10</v>
      </c>
      <c r="T7" s="47">
        <f>SUM(H7:S7)</f>
        <v>131</v>
      </c>
      <c r="U7" s="185"/>
    </row>
    <row r="8" spans="1:21" ht="12.75">
      <c r="A8" s="9">
        <f aca="true" t="shared" si="0" ref="A8:A16">+A7+1</f>
        <v>2</v>
      </c>
      <c r="B8" s="5" t="s">
        <v>20</v>
      </c>
      <c r="C8" s="91" t="s">
        <v>21</v>
      </c>
      <c r="D8" s="26"/>
      <c r="E8" s="38"/>
      <c r="F8" s="26"/>
      <c r="G8" s="26"/>
      <c r="H8" s="136">
        <v>14</v>
      </c>
      <c r="I8" s="140">
        <v>9</v>
      </c>
      <c r="J8" s="140">
        <v>14</v>
      </c>
      <c r="K8" s="140">
        <v>11</v>
      </c>
      <c r="L8" s="140">
        <v>11</v>
      </c>
      <c r="M8" s="140">
        <v>12</v>
      </c>
      <c r="N8" s="140">
        <v>10</v>
      </c>
      <c r="O8" s="140">
        <v>7</v>
      </c>
      <c r="P8" s="140">
        <v>11</v>
      </c>
      <c r="Q8" s="140">
        <v>13</v>
      </c>
      <c r="R8" s="140">
        <v>6</v>
      </c>
      <c r="S8" s="140">
        <v>9</v>
      </c>
      <c r="T8" s="8">
        <f>SUM(D8:S8)</f>
        <v>127</v>
      </c>
      <c r="U8" s="185"/>
    </row>
    <row r="9" spans="1:21" ht="12.75">
      <c r="A9" s="9">
        <f t="shared" si="0"/>
        <v>3</v>
      </c>
      <c r="B9" s="5" t="s">
        <v>29</v>
      </c>
      <c r="C9" s="91" t="s">
        <v>30</v>
      </c>
      <c r="D9" s="26"/>
      <c r="E9" s="26"/>
      <c r="F9" s="38"/>
      <c r="G9" s="38"/>
      <c r="H9" s="136">
        <v>13</v>
      </c>
      <c r="I9" s="141">
        <v>10</v>
      </c>
      <c r="J9" s="141">
        <v>9</v>
      </c>
      <c r="K9" s="141">
        <v>11</v>
      </c>
      <c r="L9" s="141">
        <v>13</v>
      </c>
      <c r="M9" s="141">
        <v>11</v>
      </c>
      <c r="N9" s="141">
        <v>15</v>
      </c>
      <c r="O9" s="141">
        <v>10</v>
      </c>
      <c r="P9" s="141">
        <v>12</v>
      </c>
      <c r="Q9" s="141">
        <v>11</v>
      </c>
      <c r="R9" s="141">
        <v>13</v>
      </c>
      <c r="S9" s="164" t="s">
        <v>130</v>
      </c>
      <c r="T9" s="8">
        <f>SUM(D9:S9)</f>
        <v>128</v>
      </c>
      <c r="U9" s="185"/>
    </row>
    <row r="10" spans="1:21" ht="12.75">
      <c r="A10" s="9">
        <f t="shared" si="0"/>
        <v>4</v>
      </c>
      <c r="B10" s="175" t="s">
        <v>82</v>
      </c>
      <c r="C10" s="176" t="s">
        <v>19</v>
      </c>
      <c r="D10" s="26"/>
      <c r="E10" s="38"/>
      <c r="F10" s="38"/>
      <c r="G10" s="26"/>
      <c r="H10" s="137" t="s">
        <v>130</v>
      </c>
      <c r="I10" s="163" t="s">
        <v>130</v>
      </c>
      <c r="J10" s="140">
        <v>12</v>
      </c>
      <c r="K10" s="140">
        <v>8</v>
      </c>
      <c r="L10" s="163" t="s">
        <v>130</v>
      </c>
      <c r="M10" s="140">
        <v>12</v>
      </c>
      <c r="N10" s="163" t="s">
        <v>130</v>
      </c>
      <c r="O10" s="163" t="s">
        <v>130</v>
      </c>
      <c r="P10" s="163" t="s">
        <v>130</v>
      </c>
      <c r="Q10" s="163" t="s">
        <v>130</v>
      </c>
      <c r="R10" s="163" t="s">
        <v>130</v>
      </c>
      <c r="S10" s="163" t="s">
        <v>130</v>
      </c>
      <c r="T10" s="8">
        <f aca="true" t="shared" si="1" ref="T10:T18">SUM(D10:S10)</f>
        <v>32</v>
      </c>
      <c r="U10" s="185"/>
    </row>
    <row r="11" spans="1:21" ht="12.75">
      <c r="A11" s="9">
        <f t="shared" si="0"/>
        <v>5</v>
      </c>
      <c r="B11" s="5" t="s">
        <v>75</v>
      </c>
      <c r="C11" s="91" t="s">
        <v>76</v>
      </c>
      <c r="D11" s="26"/>
      <c r="E11" s="26"/>
      <c r="F11" s="26"/>
      <c r="G11" s="26"/>
      <c r="H11" s="136">
        <v>7</v>
      </c>
      <c r="I11" s="163">
        <v>6</v>
      </c>
      <c r="J11" s="140">
        <v>5</v>
      </c>
      <c r="K11" s="140">
        <v>5</v>
      </c>
      <c r="L11" s="140">
        <v>4</v>
      </c>
      <c r="M11" s="140">
        <v>6</v>
      </c>
      <c r="N11" s="140">
        <v>10</v>
      </c>
      <c r="O11" s="140">
        <v>6</v>
      </c>
      <c r="P11" s="140">
        <v>8</v>
      </c>
      <c r="Q11" s="140">
        <v>9</v>
      </c>
      <c r="R11" s="140">
        <v>7</v>
      </c>
      <c r="S11" s="140">
        <v>5</v>
      </c>
      <c r="T11" s="8">
        <f t="shared" si="1"/>
        <v>78</v>
      </c>
      <c r="U11" s="185"/>
    </row>
    <row r="12" spans="1:21" ht="12.75">
      <c r="A12" s="9">
        <f t="shared" si="0"/>
        <v>6</v>
      </c>
      <c r="B12" s="5" t="s">
        <v>90</v>
      </c>
      <c r="C12" s="91" t="s">
        <v>91</v>
      </c>
      <c r="D12" s="26"/>
      <c r="E12" s="26"/>
      <c r="F12" s="26"/>
      <c r="G12" s="26"/>
      <c r="H12" s="136">
        <v>2</v>
      </c>
      <c r="I12" s="140">
        <v>6</v>
      </c>
      <c r="J12" s="163">
        <v>5</v>
      </c>
      <c r="K12" s="163" t="s">
        <v>130</v>
      </c>
      <c r="L12" s="163">
        <v>2</v>
      </c>
      <c r="M12" s="163" t="s">
        <v>130</v>
      </c>
      <c r="N12" s="140">
        <v>4</v>
      </c>
      <c r="O12" s="163" t="s">
        <v>130</v>
      </c>
      <c r="P12" s="140">
        <v>5</v>
      </c>
      <c r="Q12" s="140">
        <v>5</v>
      </c>
      <c r="R12" s="140">
        <v>9</v>
      </c>
      <c r="S12" s="163" t="s">
        <v>130</v>
      </c>
      <c r="T12" s="8">
        <f t="shared" si="1"/>
        <v>38</v>
      </c>
      <c r="U12" s="185"/>
    </row>
    <row r="13" spans="1:21" ht="12.75">
      <c r="A13" s="9">
        <f t="shared" si="0"/>
        <v>7</v>
      </c>
      <c r="B13" s="5" t="s">
        <v>92</v>
      </c>
      <c r="C13" s="91" t="s">
        <v>39</v>
      </c>
      <c r="D13" s="26"/>
      <c r="E13" s="26"/>
      <c r="F13" s="26"/>
      <c r="G13" s="26"/>
      <c r="H13" s="136">
        <v>3</v>
      </c>
      <c r="I13" s="163">
        <v>3</v>
      </c>
      <c r="J13" s="163" t="s">
        <v>130</v>
      </c>
      <c r="K13" s="140">
        <v>2</v>
      </c>
      <c r="L13" s="163" t="s">
        <v>130</v>
      </c>
      <c r="M13" s="140">
        <v>6</v>
      </c>
      <c r="N13" s="163" t="s">
        <v>130</v>
      </c>
      <c r="O13" s="163">
        <v>4</v>
      </c>
      <c r="P13" s="163">
        <v>0</v>
      </c>
      <c r="Q13" s="163" t="s">
        <v>130</v>
      </c>
      <c r="R13" s="140">
        <v>3</v>
      </c>
      <c r="S13" s="140">
        <v>5</v>
      </c>
      <c r="T13" s="8">
        <f t="shared" si="1"/>
        <v>26</v>
      </c>
      <c r="U13" s="185"/>
    </row>
    <row r="14" spans="1:21" ht="12.75">
      <c r="A14" s="9">
        <f t="shared" si="0"/>
        <v>8</v>
      </c>
      <c r="B14" s="5" t="s">
        <v>154</v>
      </c>
      <c r="C14" s="91" t="s">
        <v>19</v>
      </c>
      <c r="D14" s="26"/>
      <c r="E14" s="26"/>
      <c r="F14" s="26"/>
      <c r="G14" s="26"/>
      <c r="H14" s="137" t="s">
        <v>130</v>
      </c>
      <c r="I14" s="140">
        <v>6</v>
      </c>
      <c r="J14" s="140">
        <v>5</v>
      </c>
      <c r="K14" s="163" t="s">
        <v>130</v>
      </c>
      <c r="L14" s="140">
        <v>9</v>
      </c>
      <c r="M14" s="140">
        <v>4</v>
      </c>
      <c r="N14" s="140">
        <v>13</v>
      </c>
      <c r="O14" s="140">
        <v>5</v>
      </c>
      <c r="P14" s="163">
        <v>2</v>
      </c>
      <c r="Q14" s="140">
        <v>5</v>
      </c>
      <c r="R14" s="163" t="s">
        <v>130</v>
      </c>
      <c r="S14" s="140">
        <v>4</v>
      </c>
      <c r="T14" s="8">
        <f t="shared" si="1"/>
        <v>53</v>
      </c>
      <c r="U14" s="185"/>
    </row>
    <row r="15" spans="1:21" ht="12.75">
      <c r="A15" s="9">
        <f t="shared" si="0"/>
        <v>9</v>
      </c>
      <c r="B15" s="5" t="s">
        <v>141</v>
      </c>
      <c r="C15" s="91" t="s">
        <v>132</v>
      </c>
      <c r="D15" s="111"/>
      <c r="E15" s="26"/>
      <c r="F15" s="26"/>
      <c r="G15" s="26"/>
      <c r="H15" s="137" t="s">
        <v>130</v>
      </c>
      <c r="I15" s="140">
        <v>7</v>
      </c>
      <c r="J15" s="163">
        <v>1</v>
      </c>
      <c r="K15" s="163" t="s">
        <v>130</v>
      </c>
      <c r="L15" s="140">
        <v>6</v>
      </c>
      <c r="M15" s="163" t="s">
        <v>130</v>
      </c>
      <c r="N15" s="163" t="s">
        <v>130</v>
      </c>
      <c r="O15" s="140">
        <v>11</v>
      </c>
      <c r="P15" s="140">
        <v>12</v>
      </c>
      <c r="Q15" s="140">
        <v>7</v>
      </c>
      <c r="R15" s="140">
        <v>7</v>
      </c>
      <c r="S15" s="140">
        <v>10</v>
      </c>
      <c r="T15" s="8">
        <f>SUM(D15:S15)</f>
        <v>61</v>
      </c>
      <c r="U15" s="185"/>
    </row>
    <row r="16" spans="1:21" ht="12.75">
      <c r="A16" s="9">
        <f t="shared" si="0"/>
        <v>10</v>
      </c>
      <c r="B16" s="5" t="s">
        <v>45</v>
      </c>
      <c r="C16" s="91" t="s">
        <v>112</v>
      </c>
      <c r="D16" s="111"/>
      <c r="E16" s="26"/>
      <c r="F16" s="26"/>
      <c r="G16" s="26"/>
      <c r="H16" s="136">
        <v>14</v>
      </c>
      <c r="I16" s="140">
        <v>14</v>
      </c>
      <c r="J16" s="140">
        <v>16</v>
      </c>
      <c r="K16" s="140">
        <v>11</v>
      </c>
      <c r="L16" s="140">
        <v>14</v>
      </c>
      <c r="M16" s="163" t="s">
        <v>130</v>
      </c>
      <c r="N16" s="163" t="s">
        <v>130</v>
      </c>
      <c r="O16" s="140">
        <v>15</v>
      </c>
      <c r="P16" s="140">
        <v>15</v>
      </c>
      <c r="Q16" s="163">
        <v>3</v>
      </c>
      <c r="R16" s="140">
        <v>9</v>
      </c>
      <c r="S16" s="140">
        <v>12</v>
      </c>
      <c r="T16" s="8">
        <f>SUM(D16:S16)</f>
        <v>123</v>
      </c>
      <c r="U16" s="185"/>
    </row>
    <row r="17" spans="1:21" ht="12.75">
      <c r="A17" s="9"/>
      <c r="B17" s="5"/>
      <c r="C17" s="91"/>
      <c r="D17" s="26"/>
      <c r="E17" s="26"/>
      <c r="F17" s="26"/>
      <c r="G17" s="26"/>
      <c r="H17" s="136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8">
        <f>SUM(D17:S17)</f>
        <v>0</v>
      </c>
      <c r="U17" s="185"/>
    </row>
    <row r="18" spans="1:21" ht="13.5" thickBot="1">
      <c r="A18" s="10"/>
      <c r="B18" s="77" t="s">
        <v>69</v>
      </c>
      <c r="C18" s="12"/>
      <c r="D18" s="108"/>
      <c r="E18" s="81"/>
      <c r="F18" s="81"/>
      <c r="G18" s="81"/>
      <c r="H18" s="138"/>
      <c r="I18" s="142">
        <v>-9</v>
      </c>
      <c r="J18" s="142">
        <v>-6</v>
      </c>
      <c r="K18" s="142"/>
      <c r="L18" s="142">
        <v>-2</v>
      </c>
      <c r="M18" s="142"/>
      <c r="N18" s="142"/>
      <c r="O18" s="142">
        <v>-4</v>
      </c>
      <c r="P18" s="142">
        <v>-2</v>
      </c>
      <c r="Q18" s="142">
        <v>-3</v>
      </c>
      <c r="R18" s="142"/>
      <c r="S18" s="142"/>
      <c r="T18" s="59">
        <f t="shared" si="1"/>
        <v>-26</v>
      </c>
      <c r="U18" s="185"/>
    </row>
    <row r="19" spans="1:20" ht="16.5" customHeight="1" thickBot="1">
      <c r="A19" s="55" t="s">
        <v>53</v>
      </c>
      <c r="B19" s="44"/>
      <c r="C19" s="44"/>
      <c r="D19" s="83">
        <f aca="true" t="shared" si="2" ref="D19:T19">SUM(D7:D18)</f>
        <v>0</v>
      </c>
      <c r="E19" s="84">
        <f t="shared" si="2"/>
        <v>0</v>
      </c>
      <c r="F19" s="84">
        <f t="shared" si="2"/>
        <v>0</v>
      </c>
      <c r="G19" s="84">
        <f t="shared" si="2"/>
        <v>0</v>
      </c>
      <c r="H19" s="84">
        <f t="shared" si="2"/>
        <v>67</v>
      </c>
      <c r="I19" s="84">
        <f t="shared" si="2"/>
        <v>63</v>
      </c>
      <c r="J19" s="84">
        <f t="shared" si="2"/>
        <v>76</v>
      </c>
      <c r="K19" s="84">
        <f t="shared" si="2"/>
        <v>60</v>
      </c>
      <c r="L19" s="84">
        <f t="shared" si="2"/>
        <v>71</v>
      </c>
      <c r="M19" s="84">
        <f t="shared" si="2"/>
        <v>63</v>
      </c>
      <c r="N19" s="84">
        <f t="shared" si="2"/>
        <v>52</v>
      </c>
      <c r="O19" s="84">
        <f t="shared" si="2"/>
        <v>67</v>
      </c>
      <c r="P19" s="84">
        <f t="shared" si="2"/>
        <v>77</v>
      </c>
      <c r="Q19" s="84">
        <f t="shared" si="2"/>
        <v>66</v>
      </c>
      <c r="R19" s="85">
        <f t="shared" si="2"/>
        <v>54</v>
      </c>
      <c r="S19" s="85">
        <f t="shared" si="2"/>
        <v>55</v>
      </c>
      <c r="T19" s="58">
        <f t="shared" si="2"/>
        <v>771</v>
      </c>
    </row>
    <row r="20" spans="1:20" ht="5.25" customHeight="1" thickBot="1">
      <c r="A20" s="53"/>
      <c r="B20" s="54"/>
      <c r="C20" s="5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5" thickBot="1">
      <c r="A21" s="119" t="s">
        <v>161</v>
      </c>
      <c r="B21" s="120"/>
      <c r="C21" s="12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1" ht="12.75">
      <c r="A22" s="9">
        <v>1</v>
      </c>
      <c r="B22" s="98" t="s">
        <v>87</v>
      </c>
      <c r="C22" s="99" t="s">
        <v>57</v>
      </c>
      <c r="D22" s="109"/>
      <c r="E22" s="61"/>
      <c r="F22" s="61"/>
      <c r="G22" s="61"/>
      <c r="H22" s="135">
        <v>12</v>
      </c>
      <c r="I22" s="139">
        <v>16</v>
      </c>
      <c r="J22" s="139">
        <v>14</v>
      </c>
      <c r="K22" s="139">
        <v>14</v>
      </c>
      <c r="L22" s="139">
        <v>19</v>
      </c>
      <c r="M22" s="139">
        <v>10</v>
      </c>
      <c r="N22" s="139">
        <v>19</v>
      </c>
      <c r="O22" s="139">
        <v>11</v>
      </c>
      <c r="P22" s="139">
        <v>15</v>
      </c>
      <c r="Q22" s="139">
        <v>14</v>
      </c>
      <c r="R22" s="139">
        <v>18</v>
      </c>
      <c r="S22" s="139">
        <v>17</v>
      </c>
      <c r="T22" s="47">
        <f aca="true" t="shared" si="3" ref="T22:T33">SUM(D22:S22)</f>
        <v>179</v>
      </c>
      <c r="U22" s="185"/>
    </row>
    <row r="23" spans="1:21" ht="12.75">
      <c r="A23" s="9">
        <f>+A22+1</f>
        <v>2</v>
      </c>
      <c r="B23" s="5" t="s">
        <v>44</v>
      </c>
      <c r="C23" s="91" t="s">
        <v>37</v>
      </c>
      <c r="D23" s="110"/>
      <c r="E23" s="38"/>
      <c r="F23" s="38"/>
      <c r="G23" s="38"/>
      <c r="H23" s="136">
        <v>9</v>
      </c>
      <c r="I23" s="163" t="s">
        <v>130</v>
      </c>
      <c r="J23" s="163">
        <v>5</v>
      </c>
      <c r="K23" s="163" t="s">
        <v>130</v>
      </c>
      <c r="L23" s="163" t="s">
        <v>130</v>
      </c>
      <c r="M23" s="163" t="s">
        <v>130</v>
      </c>
      <c r="N23" s="163" t="s">
        <v>130</v>
      </c>
      <c r="O23" s="163" t="s">
        <v>130</v>
      </c>
      <c r="P23" s="163" t="s">
        <v>130</v>
      </c>
      <c r="Q23" s="163" t="s">
        <v>130</v>
      </c>
      <c r="R23" s="163" t="s">
        <v>130</v>
      </c>
      <c r="S23" s="163" t="s">
        <v>130</v>
      </c>
      <c r="T23" s="8">
        <f t="shared" si="3"/>
        <v>14</v>
      </c>
      <c r="U23" s="185"/>
    </row>
    <row r="24" spans="1:21" ht="12.75">
      <c r="A24" s="9">
        <f aca="true" t="shared" si="4" ref="A24:A31">+A23+1</f>
        <v>3</v>
      </c>
      <c r="B24" s="5" t="s">
        <v>88</v>
      </c>
      <c r="C24" s="91" t="s">
        <v>81</v>
      </c>
      <c r="D24" s="111"/>
      <c r="E24" s="26"/>
      <c r="F24" s="26"/>
      <c r="G24" s="26"/>
      <c r="H24" s="136">
        <v>8</v>
      </c>
      <c r="I24" s="141">
        <v>7</v>
      </c>
      <c r="J24" s="141">
        <v>6</v>
      </c>
      <c r="K24" s="164" t="s">
        <v>130</v>
      </c>
      <c r="L24" s="141">
        <v>11</v>
      </c>
      <c r="M24" s="141">
        <v>7</v>
      </c>
      <c r="N24" s="164" t="s">
        <v>130</v>
      </c>
      <c r="O24" s="141">
        <v>13</v>
      </c>
      <c r="P24" s="141">
        <v>13</v>
      </c>
      <c r="Q24" s="141">
        <v>13</v>
      </c>
      <c r="R24" s="141">
        <v>13</v>
      </c>
      <c r="S24" s="141">
        <v>9</v>
      </c>
      <c r="T24" s="8">
        <f t="shared" si="3"/>
        <v>100</v>
      </c>
      <c r="U24" s="185"/>
    </row>
    <row r="25" spans="1:21" ht="12.75">
      <c r="A25" s="9">
        <f t="shared" si="4"/>
        <v>4</v>
      </c>
      <c r="B25" s="5" t="s">
        <v>108</v>
      </c>
      <c r="C25" s="91" t="s">
        <v>35</v>
      </c>
      <c r="D25" s="111"/>
      <c r="E25" s="26"/>
      <c r="F25" s="26"/>
      <c r="G25" s="26"/>
      <c r="H25" s="137">
        <v>5</v>
      </c>
      <c r="I25" s="140">
        <v>5</v>
      </c>
      <c r="J25" s="140">
        <v>9</v>
      </c>
      <c r="K25" s="140">
        <v>8</v>
      </c>
      <c r="L25" s="163" t="s">
        <v>130</v>
      </c>
      <c r="M25" s="140">
        <v>7</v>
      </c>
      <c r="N25" s="140">
        <v>9</v>
      </c>
      <c r="O25" s="140">
        <v>11</v>
      </c>
      <c r="P25" s="140">
        <v>10</v>
      </c>
      <c r="Q25" s="140">
        <v>7</v>
      </c>
      <c r="R25" s="140">
        <v>11</v>
      </c>
      <c r="S25" s="140">
        <v>5</v>
      </c>
      <c r="T25" s="8">
        <f t="shared" si="3"/>
        <v>87</v>
      </c>
      <c r="U25" s="185"/>
    </row>
    <row r="26" spans="1:21" ht="12.75">
      <c r="A26" s="9">
        <f t="shared" si="4"/>
        <v>5</v>
      </c>
      <c r="B26" s="21" t="s">
        <v>107</v>
      </c>
      <c r="C26" s="91" t="s">
        <v>106</v>
      </c>
      <c r="D26" s="111"/>
      <c r="E26" s="26"/>
      <c r="F26" s="26"/>
      <c r="G26" s="29"/>
      <c r="H26" s="136">
        <v>10</v>
      </c>
      <c r="I26" s="140">
        <v>5</v>
      </c>
      <c r="J26" s="140">
        <v>6</v>
      </c>
      <c r="K26" s="140">
        <v>5</v>
      </c>
      <c r="L26" s="140">
        <v>8</v>
      </c>
      <c r="M26" s="140">
        <v>10</v>
      </c>
      <c r="N26" s="140">
        <v>11</v>
      </c>
      <c r="O26" s="140">
        <v>5</v>
      </c>
      <c r="P26" s="140">
        <v>8</v>
      </c>
      <c r="Q26" s="163" t="s">
        <v>130</v>
      </c>
      <c r="R26" s="163" t="s">
        <v>130</v>
      </c>
      <c r="S26" s="163">
        <v>5</v>
      </c>
      <c r="T26" s="8">
        <f t="shared" si="3"/>
        <v>73</v>
      </c>
      <c r="U26" s="185"/>
    </row>
    <row r="27" spans="1:21" ht="12.75">
      <c r="A27" s="9">
        <f t="shared" si="4"/>
        <v>6</v>
      </c>
      <c r="B27" s="5" t="s">
        <v>22</v>
      </c>
      <c r="C27" s="91" t="s">
        <v>23</v>
      </c>
      <c r="D27" s="111"/>
      <c r="E27" s="26"/>
      <c r="F27" s="26"/>
      <c r="G27" s="26"/>
      <c r="H27" s="136">
        <v>6</v>
      </c>
      <c r="I27" s="163">
        <v>2</v>
      </c>
      <c r="J27" s="140">
        <v>9</v>
      </c>
      <c r="K27" s="140">
        <v>4</v>
      </c>
      <c r="L27" s="140">
        <v>5</v>
      </c>
      <c r="M27" s="140">
        <v>8</v>
      </c>
      <c r="N27" s="140">
        <v>7</v>
      </c>
      <c r="O27" s="140">
        <v>5</v>
      </c>
      <c r="P27" s="140">
        <v>6</v>
      </c>
      <c r="Q27" s="140">
        <v>4</v>
      </c>
      <c r="R27" s="140">
        <v>9</v>
      </c>
      <c r="S27" s="140">
        <v>5</v>
      </c>
      <c r="T27" s="8">
        <f t="shared" si="3"/>
        <v>70</v>
      </c>
      <c r="U27" s="185"/>
    </row>
    <row r="28" spans="1:21" ht="12.75">
      <c r="A28" s="9">
        <f t="shared" si="4"/>
        <v>7</v>
      </c>
      <c r="B28" s="5" t="s">
        <v>85</v>
      </c>
      <c r="C28" s="91" t="s">
        <v>86</v>
      </c>
      <c r="D28" s="111"/>
      <c r="E28" s="26"/>
      <c r="F28" s="26"/>
      <c r="G28" s="26"/>
      <c r="H28" s="137" t="s">
        <v>130</v>
      </c>
      <c r="I28" s="140">
        <v>8</v>
      </c>
      <c r="J28" s="140">
        <v>7</v>
      </c>
      <c r="K28" s="140">
        <v>6</v>
      </c>
      <c r="L28" s="140">
        <v>2</v>
      </c>
      <c r="M28" s="163">
        <v>5</v>
      </c>
      <c r="N28" s="163" t="s">
        <v>130</v>
      </c>
      <c r="O28" s="163">
        <v>2</v>
      </c>
      <c r="P28" s="163" t="s">
        <v>130</v>
      </c>
      <c r="Q28" s="140">
        <v>9</v>
      </c>
      <c r="R28" s="163" t="s">
        <v>130</v>
      </c>
      <c r="S28" s="140">
        <v>9</v>
      </c>
      <c r="T28" s="8">
        <f t="shared" si="3"/>
        <v>48</v>
      </c>
      <c r="U28" s="185"/>
    </row>
    <row r="29" spans="1:21" ht="12.75">
      <c r="A29" s="9">
        <f t="shared" si="4"/>
        <v>8</v>
      </c>
      <c r="B29" s="5" t="s">
        <v>135</v>
      </c>
      <c r="C29" s="91" t="s">
        <v>122</v>
      </c>
      <c r="D29" s="110"/>
      <c r="E29" s="26"/>
      <c r="F29" s="38"/>
      <c r="G29" s="38"/>
      <c r="H29" s="136">
        <v>15</v>
      </c>
      <c r="I29" s="140">
        <v>11</v>
      </c>
      <c r="J29" s="140">
        <v>7</v>
      </c>
      <c r="K29" s="163" t="s">
        <v>130</v>
      </c>
      <c r="L29" s="140">
        <v>7</v>
      </c>
      <c r="M29" s="140">
        <v>10</v>
      </c>
      <c r="N29" s="140">
        <v>12</v>
      </c>
      <c r="O29" s="140">
        <v>10</v>
      </c>
      <c r="P29" s="140">
        <v>12</v>
      </c>
      <c r="Q29" s="140">
        <v>15</v>
      </c>
      <c r="R29" s="140">
        <v>11</v>
      </c>
      <c r="S29" s="140">
        <v>13</v>
      </c>
      <c r="T29" s="8">
        <f t="shared" si="3"/>
        <v>123</v>
      </c>
      <c r="U29" s="185"/>
    </row>
    <row r="30" spans="1:21" ht="12.75">
      <c r="A30" s="9">
        <f t="shared" si="4"/>
        <v>9</v>
      </c>
      <c r="B30" s="5" t="s">
        <v>95</v>
      </c>
      <c r="C30" s="91" t="s">
        <v>96</v>
      </c>
      <c r="D30" s="110"/>
      <c r="E30" s="26"/>
      <c r="F30" s="26"/>
      <c r="G30" s="26"/>
      <c r="H30" s="137">
        <v>2</v>
      </c>
      <c r="I30" s="163">
        <v>2</v>
      </c>
      <c r="J30" s="163">
        <v>5</v>
      </c>
      <c r="K30" s="163" t="s">
        <v>130</v>
      </c>
      <c r="L30" s="140">
        <v>2</v>
      </c>
      <c r="M30" s="163" t="s">
        <v>130</v>
      </c>
      <c r="N30" s="140">
        <v>4</v>
      </c>
      <c r="O30" s="163">
        <v>1</v>
      </c>
      <c r="P30" s="163">
        <v>2</v>
      </c>
      <c r="Q30" s="140">
        <v>7</v>
      </c>
      <c r="R30" s="140">
        <v>5</v>
      </c>
      <c r="S30" s="163" t="s">
        <v>130</v>
      </c>
      <c r="T30" s="8">
        <f t="shared" si="3"/>
        <v>30</v>
      </c>
      <c r="U30" s="185"/>
    </row>
    <row r="31" spans="1:21" ht="12.75">
      <c r="A31" s="9">
        <f t="shared" si="4"/>
        <v>10</v>
      </c>
      <c r="B31" s="5" t="s">
        <v>117</v>
      </c>
      <c r="C31" s="91" t="s">
        <v>118</v>
      </c>
      <c r="D31" s="111"/>
      <c r="E31" s="26"/>
      <c r="F31" s="26"/>
      <c r="G31" s="26"/>
      <c r="H31" s="136">
        <v>5</v>
      </c>
      <c r="I31" s="140">
        <v>12</v>
      </c>
      <c r="J31" s="163" t="s">
        <v>130</v>
      </c>
      <c r="K31" s="140">
        <v>10</v>
      </c>
      <c r="L31" s="163" t="s">
        <v>130</v>
      </c>
      <c r="M31" s="140">
        <v>8</v>
      </c>
      <c r="N31" s="163" t="s">
        <v>130</v>
      </c>
      <c r="O31" s="140">
        <v>10</v>
      </c>
      <c r="P31" s="140">
        <v>5</v>
      </c>
      <c r="Q31" s="163" t="s">
        <v>130</v>
      </c>
      <c r="R31" s="140">
        <v>9</v>
      </c>
      <c r="S31" s="140">
        <v>9</v>
      </c>
      <c r="T31" s="8">
        <f t="shared" si="3"/>
        <v>68</v>
      </c>
      <c r="U31" s="185"/>
    </row>
    <row r="32" spans="1:21" ht="12.75">
      <c r="A32" s="9"/>
      <c r="B32" s="80"/>
      <c r="C32" s="11"/>
      <c r="D32" s="111"/>
      <c r="E32" s="29"/>
      <c r="F32" s="29"/>
      <c r="G32" s="29"/>
      <c r="H32" s="137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8">
        <f t="shared" si="3"/>
        <v>0</v>
      </c>
      <c r="U32" s="185"/>
    </row>
    <row r="33" spans="1:21" ht="13.5" thickBot="1">
      <c r="A33" s="10"/>
      <c r="B33" s="77" t="s">
        <v>69</v>
      </c>
      <c r="C33" s="12"/>
      <c r="D33" s="112"/>
      <c r="E33" s="82"/>
      <c r="F33" s="82"/>
      <c r="G33" s="82"/>
      <c r="H33" s="138">
        <v>-7</v>
      </c>
      <c r="I33" s="142">
        <v>-4</v>
      </c>
      <c r="J33" s="142">
        <v>-10</v>
      </c>
      <c r="K33" s="142"/>
      <c r="L33" s="142"/>
      <c r="M33" s="142">
        <v>-5</v>
      </c>
      <c r="N33" s="142"/>
      <c r="O33" s="142">
        <v>-3</v>
      </c>
      <c r="P33" s="142">
        <v>-2</v>
      </c>
      <c r="Q33" s="142"/>
      <c r="R33" s="142"/>
      <c r="S33" s="142">
        <v>-5</v>
      </c>
      <c r="T33" s="57">
        <f t="shared" si="3"/>
        <v>-36</v>
      </c>
      <c r="U33" s="185"/>
    </row>
    <row r="34" spans="1:20" ht="16.5" customHeight="1" thickBot="1">
      <c r="A34" s="55" t="s">
        <v>54</v>
      </c>
      <c r="B34" s="44"/>
      <c r="C34" s="44"/>
      <c r="D34" s="83">
        <f aca="true" t="shared" si="5" ref="D34:T34">SUM(D22:D33)</f>
        <v>0</v>
      </c>
      <c r="E34" s="84">
        <f t="shared" si="5"/>
        <v>0</v>
      </c>
      <c r="F34" s="84">
        <f t="shared" si="5"/>
        <v>0</v>
      </c>
      <c r="G34" s="84">
        <f t="shared" si="5"/>
        <v>0</v>
      </c>
      <c r="H34" s="84">
        <f t="shared" si="5"/>
        <v>65</v>
      </c>
      <c r="I34" s="84">
        <f t="shared" si="5"/>
        <v>64</v>
      </c>
      <c r="J34" s="84">
        <f t="shared" si="5"/>
        <v>58</v>
      </c>
      <c r="K34" s="84">
        <f t="shared" si="5"/>
        <v>47</v>
      </c>
      <c r="L34" s="84">
        <f t="shared" si="5"/>
        <v>54</v>
      </c>
      <c r="M34" s="84">
        <f t="shared" si="5"/>
        <v>60</v>
      </c>
      <c r="N34" s="92">
        <f t="shared" si="5"/>
        <v>62</v>
      </c>
      <c r="O34" s="88">
        <f t="shared" si="5"/>
        <v>65</v>
      </c>
      <c r="P34" s="84">
        <f t="shared" si="5"/>
        <v>69</v>
      </c>
      <c r="Q34" s="84">
        <f t="shared" si="5"/>
        <v>69</v>
      </c>
      <c r="R34" s="84">
        <f t="shared" si="5"/>
        <v>76</v>
      </c>
      <c r="S34" s="85">
        <f t="shared" si="5"/>
        <v>67</v>
      </c>
      <c r="T34" s="58">
        <f t="shared" si="5"/>
        <v>756</v>
      </c>
    </row>
    <row r="35" spans="1:20" ht="4.5" customHeight="1" thickBot="1">
      <c r="A35" s="60"/>
      <c r="B35" s="125"/>
      <c r="C35" s="1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5" thickBot="1">
      <c r="A36" s="119" t="s">
        <v>168</v>
      </c>
      <c r="B36" s="120"/>
      <c r="C36" s="12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1" ht="12.75">
      <c r="A37" s="117">
        <v>1</v>
      </c>
      <c r="B37" s="98" t="s">
        <v>101</v>
      </c>
      <c r="C37" s="99" t="s">
        <v>102</v>
      </c>
      <c r="D37" s="109"/>
      <c r="E37" s="62"/>
      <c r="F37" s="61"/>
      <c r="G37" s="61"/>
      <c r="H37" s="135">
        <v>11</v>
      </c>
      <c r="I37" s="139">
        <v>14</v>
      </c>
      <c r="J37" s="139">
        <v>12</v>
      </c>
      <c r="K37" s="174" t="s">
        <v>130</v>
      </c>
      <c r="L37" s="139">
        <v>12</v>
      </c>
      <c r="M37" s="139">
        <v>10</v>
      </c>
      <c r="N37" s="139">
        <v>11</v>
      </c>
      <c r="O37" s="139">
        <v>13</v>
      </c>
      <c r="P37" s="139">
        <v>14</v>
      </c>
      <c r="Q37" s="139">
        <v>12</v>
      </c>
      <c r="R37" s="139">
        <v>13</v>
      </c>
      <c r="S37" s="139">
        <v>14</v>
      </c>
      <c r="T37" s="47">
        <f aca="true" t="shared" si="6" ref="T37:T49">SUM(D37:S37)</f>
        <v>136</v>
      </c>
      <c r="U37" s="185"/>
    </row>
    <row r="38" spans="1:21" ht="12.75">
      <c r="A38" s="9">
        <f aca="true" t="shared" si="7" ref="A38:A47">+A37+1</f>
        <v>2</v>
      </c>
      <c r="B38" s="5" t="s">
        <v>83</v>
      </c>
      <c r="C38" s="91" t="s">
        <v>61</v>
      </c>
      <c r="D38" s="111"/>
      <c r="E38" s="26"/>
      <c r="F38" s="38"/>
      <c r="G38" s="26"/>
      <c r="H38" s="136">
        <v>15</v>
      </c>
      <c r="I38" s="140">
        <v>11</v>
      </c>
      <c r="J38" s="140">
        <v>14</v>
      </c>
      <c r="K38" s="140">
        <v>13</v>
      </c>
      <c r="L38" s="140">
        <v>11</v>
      </c>
      <c r="M38" s="140">
        <v>15</v>
      </c>
      <c r="N38" s="163" t="s">
        <v>130</v>
      </c>
      <c r="O38" s="140">
        <v>15</v>
      </c>
      <c r="P38" s="140">
        <v>11</v>
      </c>
      <c r="Q38" s="140">
        <v>12</v>
      </c>
      <c r="R38" s="140">
        <v>13</v>
      </c>
      <c r="S38" s="163" t="s">
        <v>130</v>
      </c>
      <c r="T38" s="8">
        <f t="shared" si="6"/>
        <v>130</v>
      </c>
      <c r="U38" s="185"/>
    </row>
    <row r="39" spans="1:21" ht="12.75">
      <c r="A39" s="9">
        <f t="shared" si="7"/>
        <v>3</v>
      </c>
      <c r="B39" s="5" t="s">
        <v>103</v>
      </c>
      <c r="C39" s="91" t="s">
        <v>47</v>
      </c>
      <c r="D39" s="111"/>
      <c r="E39" s="38"/>
      <c r="F39" s="38"/>
      <c r="G39" s="26"/>
      <c r="H39" s="136">
        <v>9</v>
      </c>
      <c r="I39" s="164" t="s">
        <v>130</v>
      </c>
      <c r="J39" s="141">
        <v>8</v>
      </c>
      <c r="K39" s="164" t="s">
        <v>130</v>
      </c>
      <c r="L39" s="141">
        <v>13</v>
      </c>
      <c r="M39" s="141">
        <v>7</v>
      </c>
      <c r="N39" s="141">
        <v>9</v>
      </c>
      <c r="O39" s="141">
        <v>12</v>
      </c>
      <c r="P39" s="141">
        <v>5</v>
      </c>
      <c r="Q39" s="164" t="s">
        <v>130</v>
      </c>
      <c r="R39" s="141">
        <v>11</v>
      </c>
      <c r="S39" s="141">
        <v>11</v>
      </c>
      <c r="T39" s="8">
        <f t="shared" si="6"/>
        <v>85</v>
      </c>
      <c r="U39" s="185"/>
    </row>
    <row r="40" spans="1:21" ht="12.75">
      <c r="A40" s="9">
        <f t="shared" si="7"/>
        <v>4</v>
      </c>
      <c r="B40" s="5" t="s">
        <v>58</v>
      </c>
      <c r="C40" s="91" t="s">
        <v>59</v>
      </c>
      <c r="D40" s="111"/>
      <c r="E40" s="38"/>
      <c r="F40" s="38"/>
      <c r="G40" s="26"/>
      <c r="H40" s="137">
        <v>4</v>
      </c>
      <c r="I40" s="140">
        <v>8</v>
      </c>
      <c r="J40" s="140">
        <v>7</v>
      </c>
      <c r="K40" s="140">
        <v>5</v>
      </c>
      <c r="L40" s="140">
        <v>8</v>
      </c>
      <c r="M40" s="163">
        <v>5</v>
      </c>
      <c r="N40" s="140">
        <v>5</v>
      </c>
      <c r="O40" s="140">
        <v>9</v>
      </c>
      <c r="P40" s="163" t="s">
        <v>130</v>
      </c>
      <c r="Q40" s="140">
        <v>8</v>
      </c>
      <c r="R40" s="140">
        <v>8</v>
      </c>
      <c r="S40" s="140">
        <v>8</v>
      </c>
      <c r="T40" s="8">
        <f t="shared" si="6"/>
        <v>75</v>
      </c>
      <c r="U40" s="185"/>
    </row>
    <row r="41" spans="1:21" ht="12.75">
      <c r="A41" s="9">
        <f t="shared" si="7"/>
        <v>5</v>
      </c>
      <c r="B41" s="5" t="s">
        <v>131</v>
      </c>
      <c r="C41" s="91" t="s">
        <v>132</v>
      </c>
      <c r="D41" s="111"/>
      <c r="E41" s="38"/>
      <c r="F41" s="38"/>
      <c r="G41" s="26"/>
      <c r="H41" s="136">
        <v>8</v>
      </c>
      <c r="I41" s="163">
        <v>3</v>
      </c>
      <c r="J41" s="163">
        <v>5</v>
      </c>
      <c r="K41" s="140">
        <v>2</v>
      </c>
      <c r="L41" s="140">
        <v>3</v>
      </c>
      <c r="M41" s="140">
        <v>6</v>
      </c>
      <c r="N41" s="140">
        <v>8</v>
      </c>
      <c r="O41" s="163">
        <v>0</v>
      </c>
      <c r="P41" s="140">
        <v>8</v>
      </c>
      <c r="Q41" s="140">
        <v>5</v>
      </c>
      <c r="R41" s="140">
        <v>7</v>
      </c>
      <c r="S41" s="140">
        <v>6</v>
      </c>
      <c r="T41" s="8">
        <f t="shared" si="6"/>
        <v>61</v>
      </c>
      <c r="U41" s="185"/>
    </row>
    <row r="42" spans="1:21" ht="12.75">
      <c r="A42" s="9">
        <f t="shared" si="7"/>
        <v>6</v>
      </c>
      <c r="B42" s="5" t="s">
        <v>32</v>
      </c>
      <c r="C42" s="91" t="s">
        <v>33</v>
      </c>
      <c r="D42" s="111"/>
      <c r="E42" s="38"/>
      <c r="F42" s="38"/>
      <c r="G42" s="26"/>
      <c r="H42" s="136">
        <v>9</v>
      </c>
      <c r="I42" s="163">
        <v>2</v>
      </c>
      <c r="J42" s="140">
        <v>5</v>
      </c>
      <c r="K42" s="163" t="s">
        <v>130</v>
      </c>
      <c r="L42" s="163" t="s">
        <v>130</v>
      </c>
      <c r="M42" s="163">
        <v>5</v>
      </c>
      <c r="N42" s="140">
        <v>5</v>
      </c>
      <c r="O42" s="163">
        <v>4</v>
      </c>
      <c r="P42" s="163" t="s">
        <v>130</v>
      </c>
      <c r="Q42" s="140">
        <v>5</v>
      </c>
      <c r="R42" s="140">
        <v>6</v>
      </c>
      <c r="S42" s="163">
        <v>4</v>
      </c>
      <c r="T42" s="8">
        <f t="shared" si="6"/>
        <v>45</v>
      </c>
      <c r="U42" s="185"/>
    </row>
    <row r="43" spans="1:21" ht="12.75">
      <c r="A43" s="9">
        <f t="shared" si="7"/>
        <v>7</v>
      </c>
      <c r="B43" s="5" t="s">
        <v>116</v>
      </c>
      <c r="C43" s="91" t="s">
        <v>37</v>
      </c>
      <c r="D43" s="110"/>
      <c r="E43" s="26"/>
      <c r="F43" s="26"/>
      <c r="G43" s="26"/>
      <c r="H43" s="137">
        <v>4</v>
      </c>
      <c r="I43" s="140">
        <v>5</v>
      </c>
      <c r="J43" s="163">
        <v>4</v>
      </c>
      <c r="K43" s="163" t="s">
        <v>130</v>
      </c>
      <c r="L43" s="140">
        <v>6</v>
      </c>
      <c r="M43" s="140">
        <v>7</v>
      </c>
      <c r="N43" s="140">
        <v>4</v>
      </c>
      <c r="O43" s="163">
        <v>5</v>
      </c>
      <c r="P43" s="140">
        <v>7</v>
      </c>
      <c r="Q43" s="140">
        <v>8</v>
      </c>
      <c r="R43" s="163">
        <v>4</v>
      </c>
      <c r="S43" s="140">
        <v>6</v>
      </c>
      <c r="T43" s="8">
        <f t="shared" si="6"/>
        <v>60</v>
      </c>
      <c r="U43" s="185"/>
    </row>
    <row r="44" spans="1:21" ht="12.75">
      <c r="A44" s="9">
        <f t="shared" si="7"/>
        <v>8</v>
      </c>
      <c r="B44" s="5" t="s">
        <v>113</v>
      </c>
      <c r="C44" s="91" t="s">
        <v>114</v>
      </c>
      <c r="D44" s="111"/>
      <c r="E44" s="26"/>
      <c r="F44" s="26"/>
      <c r="G44" s="26"/>
      <c r="H44" s="136">
        <v>12</v>
      </c>
      <c r="I44" s="140">
        <v>13</v>
      </c>
      <c r="J44" s="164" t="s">
        <v>130</v>
      </c>
      <c r="K44" s="141">
        <v>14</v>
      </c>
      <c r="L44" s="164" t="s">
        <v>130</v>
      </c>
      <c r="M44" s="141">
        <v>10</v>
      </c>
      <c r="N44" s="163" t="s">
        <v>130</v>
      </c>
      <c r="O44" s="140">
        <v>10</v>
      </c>
      <c r="P44" s="140">
        <v>13</v>
      </c>
      <c r="Q44" s="163" t="s">
        <v>130</v>
      </c>
      <c r="R44" s="140">
        <v>8</v>
      </c>
      <c r="S44" s="140">
        <v>9</v>
      </c>
      <c r="T44" s="8">
        <f t="shared" si="6"/>
        <v>89</v>
      </c>
      <c r="U44" s="185"/>
    </row>
    <row r="45" spans="1:21" ht="12.75">
      <c r="A45" s="9">
        <f t="shared" si="7"/>
        <v>9</v>
      </c>
      <c r="B45" s="5" t="s">
        <v>97</v>
      </c>
      <c r="C45" s="91" t="s">
        <v>81</v>
      </c>
      <c r="D45" s="110"/>
      <c r="E45" s="26"/>
      <c r="F45" s="26"/>
      <c r="G45" s="26"/>
      <c r="H45" s="137">
        <v>2</v>
      </c>
      <c r="I45" s="163">
        <v>3</v>
      </c>
      <c r="J45" s="140">
        <v>6</v>
      </c>
      <c r="K45" s="140">
        <v>7</v>
      </c>
      <c r="L45" s="163">
        <v>3</v>
      </c>
      <c r="M45" s="163">
        <v>3</v>
      </c>
      <c r="N45" s="140">
        <v>2</v>
      </c>
      <c r="O45" s="140">
        <v>6</v>
      </c>
      <c r="P45" s="163">
        <v>2</v>
      </c>
      <c r="Q45" s="140">
        <v>3</v>
      </c>
      <c r="R45" s="163">
        <v>5</v>
      </c>
      <c r="S45" s="163">
        <v>3</v>
      </c>
      <c r="T45" s="8">
        <f t="shared" si="6"/>
        <v>45</v>
      </c>
      <c r="U45" s="185"/>
    </row>
    <row r="46" spans="1:21" ht="12.75">
      <c r="A46" s="9">
        <f t="shared" si="7"/>
        <v>10</v>
      </c>
      <c r="B46" s="5" t="s">
        <v>119</v>
      </c>
      <c r="C46" s="91" t="s">
        <v>120</v>
      </c>
      <c r="D46" s="110"/>
      <c r="E46" s="26"/>
      <c r="F46" s="29"/>
      <c r="G46" s="26"/>
      <c r="H46" s="136">
        <v>5</v>
      </c>
      <c r="I46" s="140">
        <v>10</v>
      </c>
      <c r="J46" s="163" t="s">
        <v>130</v>
      </c>
      <c r="K46" s="163" t="s">
        <v>130</v>
      </c>
      <c r="L46" s="163" t="s">
        <v>130</v>
      </c>
      <c r="M46" s="140">
        <v>7</v>
      </c>
      <c r="N46" s="163" t="s">
        <v>130</v>
      </c>
      <c r="O46" s="140">
        <v>9</v>
      </c>
      <c r="P46" s="163">
        <v>3</v>
      </c>
      <c r="Q46" s="163" t="s">
        <v>130</v>
      </c>
      <c r="R46" s="163" t="s">
        <v>130</v>
      </c>
      <c r="S46" s="140">
        <v>9</v>
      </c>
      <c r="T46" s="8">
        <f>SUM(D46:S46)</f>
        <v>43</v>
      </c>
      <c r="U46" s="185"/>
    </row>
    <row r="47" spans="1:21" ht="12.75">
      <c r="A47" s="9">
        <f t="shared" si="7"/>
        <v>11</v>
      </c>
      <c r="B47" s="5" t="s">
        <v>113</v>
      </c>
      <c r="C47" s="91" t="s">
        <v>133</v>
      </c>
      <c r="D47" s="111"/>
      <c r="E47" s="26"/>
      <c r="F47" s="26"/>
      <c r="G47" s="26"/>
      <c r="H47" s="137">
        <v>1</v>
      </c>
      <c r="I47" s="140">
        <v>4</v>
      </c>
      <c r="J47" s="140">
        <v>5</v>
      </c>
      <c r="K47" s="140">
        <v>6</v>
      </c>
      <c r="L47" s="140">
        <v>5</v>
      </c>
      <c r="M47" s="163">
        <v>5</v>
      </c>
      <c r="N47" s="163" t="s">
        <v>130</v>
      </c>
      <c r="O47" s="163">
        <v>4</v>
      </c>
      <c r="P47" s="140">
        <v>5</v>
      </c>
      <c r="Q47" s="163">
        <v>3</v>
      </c>
      <c r="R47" s="163">
        <v>5</v>
      </c>
      <c r="S47" s="163">
        <v>5</v>
      </c>
      <c r="T47" s="8">
        <f>SUM(D47:S47)</f>
        <v>48</v>
      </c>
      <c r="U47" s="185"/>
    </row>
    <row r="48" spans="1:21" ht="12.75">
      <c r="A48" s="9"/>
      <c r="B48" s="76"/>
      <c r="C48" s="11"/>
      <c r="D48" s="26"/>
      <c r="E48" s="26"/>
      <c r="F48" s="26"/>
      <c r="G48" s="26"/>
      <c r="H48" s="136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8">
        <f>SUM(D48:S48)</f>
        <v>0</v>
      </c>
      <c r="U48" s="185"/>
    </row>
    <row r="49" spans="1:21" ht="13.5" thickBot="1">
      <c r="A49" s="10"/>
      <c r="B49" s="77" t="s">
        <v>69</v>
      </c>
      <c r="C49" s="12"/>
      <c r="D49" s="112"/>
      <c r="E49" s="82"/>
      <c r="F49" s="82"/>
      <c r="G49" s="82"/>
      <c r="H49" s="138">
        <v>-11</v>
      </c>
      <c r="I49" s="142">
        <v>-8</v>
      </c>
      <c r="J49" s="142">
        <v>-9</v>
      </c>
      <c r="K49" s="142"/>
      <c r="L49" s="142">
        <v>-3</v>
      </c>
      <c r="M49" s="142">
        <v>-18</v>
      </c>
      <c r="N49" s="142"/>
      <c r="O49" s="142">
        <v>-13</v>
      </c>
      <c r="P49" s="142">
        <v>-5</v>
      </c>
      <c r="Q49" s="142">
        <v>-3</v>
      </c>
      <c r="R49" s="142">
        <v>-14</v>
      </c>
      <c r="S49" s="142">
        <v>-12</v>
      </c>
      <c r="T49" s="57">
        <f t="shared" si="6"/>
        <v>-96</v>
      </c>
      <c r="U49" s="185"/>
    </row>
    <row r="50" spans="1:20" ht="16.5" customHeight="1" thickBot="1">
      <c r="A50" s="55" t="s">
        <v>55</v>
      </c>
      <c r="B50" s="44"/>
      <c r="C50" s="44"/>
      <c r="D50" s="83">
        <f aca="true" t="shared" si="8" ref="D50:T50">SUM(D37:D49)</f>
        <v>0</v>
      </c>
      <c r="E50" s="84">
        <f t="shared" si="8"/>
        <v>0</v>
      </c>
      <c r="F50" s="84">
        <f t="shared" si="8"/>
        <v>0</v>
      </c>
      <c r="G50" s="84">
        <f t="shared" si="8"/>
        <v>0</v>
      </c>
      <c r="H50" s="84">
        <f t="shared" si="8"/>
        <v>69</v>
      </c>
      <c r="I50" s="84">
        <f t="shared" si="8"/>
        <v>65</v>
      </c>
      <c r="J50" s="84">
        <f t="shared" si="8"/>
        <v>57</v>
      </c>
      <c r="K50" s="84">
        <f t="shared" si="8"/>
        <v>47</v>
      </c>
      <c r="L50" s="84">
        <f t="shared" si="8"/>
        <v>58</v>
      </c>
      <c r="M50" s="84">
        <f t="shared" si="8"/>
        <v>62</v>
      </c>
      <c r="N50" s="84">
        <f t="shared" si="8"/>
        <v>44</v>
      </c>
      <c r="O50" s="84">
        <f t="shared" si="8"/>
        <v>74</v>
      </c>
      <c r="P50" s="84">
        <f t="shared" si="8"/>
        <v>63</v>
      </c>
      <c r="Q50" s="84">
        <f t="shared" si="8"/>
        <v>53</v>
      </c>
      <c r="R50" s="85">
        <f t="shared" si="8"/>
        <v>66</v>
      </c>
      <c r="S50" s="85">
        <f t="shared" si="8"/>
        <v>63</v>
      </c>
      <c r="T50" s="58">
        <f t="shared" si="8"/>
        <v>721</v>
      </c>
    </row>
    <row r="51" spans="2:20" ht="6.75" customHeight="1" thickBot="1">
      <c r="B51" s="31"/>
      <c r="C51" s="31"/>
      <c r="P51" s="50"/>
      <c r="Q51" s="50"/>
      <c r="R51" s="50"/>
      <c r="S51" s="50"/>
      <c r="T51" s="50"/>
    </row>
    <row r="52" spans="1:20" ht="15" thickBot="1">
      <c r="A52" s="119" t="s">
        <v>160</v>
      </c>
      <c r="B52" s="120"/>
      <c r="C52" s="12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12.75">
      <c r="A53" s="117">
        <v>1</v>
      </c>
      <c r="B53" s="98" t="s">
        <v>48</v>
      </c>
      <c r="C53" s="99" t="s">
        <v>49</v>
      </c>
      <c r="D53" s="109"/>
      <c r="E53" s="61"/>
      <c r="F53" s="61"/>
      <c r="G53" s="63"/>
      <c r="H53" s="135">
        <v>15</v>
      </c>
      <c r="I53" s="139">
        <v>9</v>
      </c>
      <c r="J53" s="139">
        <v>10</v>
      </c>
      <c r="K53" s="139">
        <v>8</v>
      </c>
      <c r="L53" s="139">
        <v>8</v>
      </c>
      <c r="M53" s="139">
        <v>10</v>
      </c>
      <c r="N53" s="139">
        <v>15</v>
      </c>
      <c r="O53" s="139">
        <v>11</v>
      </c>
      <c r="P53" s="139">
        <v>8</v>
      </c>
      <c r="Q53" s="139">
        <v>11</v>
      </c>
      <c r="R53" s="139">
        <v>10</v>
      </c>
      <c r="S53" s="139">
        <v>10</v>
      </c>
      <c r="T53" s="47">
        <f aca="true" t="shared" si="9" ref="T53:T64">SUM(D53:S53)</f>
        <v>125</v>
      </c>
      <c r="U53" s="185"/>
    </row>
    <row r="54" spans="1:21" ht="12.75">
      <c r="A54" s="117">
        <f>+A53+1</f>
        <v>2</v>
      </c>
      <c r="B54" s="21" t="s">
        <v>38</v>
      </c>
      <c r="C54" s="127" t="s">
        <v>39</v>
      </c>
      <c r="D54" s="111"/>
      <c r="E54" s="26"/>
      <c r="F54" s="26"/>
      <c r="G54" s="29"/>
      <c r="H54" s="136">
        <v>19</v>
      </c>
      <c r="I54" s="140">
        <v>9</v>
      </c>
      <c r="J54" s="140">
        <v>20</v>
      </c>
      <c r="K54" s="140">
        <v>10</v>
      </c>
      <c r="L54" s="140">
        <v>9</v>
      </c>
      <c r="M54" s="140">
        <v>15</v>
      </c>
      <c r="N54" s="140">
        <v>18</v>
      </c>
      <c r="O54" s="140">
        <v>15</v>
      </c>
      <c r="P54" s="140">
        <v>10</v>
      </c>
      <c r="Q54" s="140">
        <v>11</v>
      </c>
      <c r="R54" s="140">
        <v>18</v>
      </c>
      <c r="S54" s="140">
        <v>13</v>
      </c>
      <c r="T54" s="8">
        <f t="shared" si="9"/>
        <v>167</v>
      </c>
      <c r="U54" s="185"/>
    </row>
    <row r="55" spans="1:21" ht="12.75">
      <c r="A55" s="117">
        <f aca="true" t="shared" si="10" ref="A55:A62">+A54+1</f>
        <v>3</v>
      </c>
      <c r="B55" s="5" t="s">
        <v>18</v>
      </c>
      <c r="C55" s="91" t="s">
        <v>19</v>
      </c>
      <c r="D55" s="111"/>
      <c r="E55" s="38"/>
      <c r="F55" s="26"/>
      <c r="G55" s="26"/>
      <c r="H55" s="136">
        <v>6</v>
      </c>
      <c r="I55" s="140">
        <v>9</v>
      </c>
      <c r="J55" s="141">
        <v>9</v>
      </c>
      <c r="K55" s="141">
        <v>3</v>
      </c>
      <c r="L55" s="141">
        <v>10</v>
      </c>
      <c r="M55" s="164" t="s">
        <v>130</v>
      </c>
      <c r="N55" s="141">
        <v>9</v>
      </c>
      <c r="O55" s="141">
        <v>10</v>
      </c>
      <c r="P55" s="141">
        <v>7</v>
      </c>
      <c r="Q55" s="141">
        <v>10</v>
      </c>
      <c r="R55" s="141">
        <v>12</v>
      </c>
      <c r="S55" s="141">
        <v>10</v>
      </c>
      <c r="T55" s="8">
        <f t="shared" si="9"/>
        <v>95</v>
      </c>
      <c r="U55" s="185"/>
    </row>
    <row r="56" spans="1:21" ht="12.75">
      <c r="A56" s="117">
        <f t="shared" si="10"/>
        <v>4</v>
      </c>
      <c r="B56" s="5" t="s">
        <v>45</v>
      </c>
      <c r="C56" s="91" t="s">
        <v>46</v>
      </c>
      <c r="D56" s="110"/>
      <c r="E56" s="38"/>
      <c r="F56" s="26"/>
      <c r="G56" s="26"/>
      <c r="H56" s="136">
        <v>7</v>
      </c>
      <c r="I56" s="140">
        <v>12</v>
      </c>
      <c r="J56" s="163">
        <v>5</v>
      </c>
      <c r="K56" s="140">
        <v>3</v>
      </c>
      <c r="L56" s="140">
        <v>7</v>
      </c>
      <c r="M56" s="163" t="s">
        <v>130</v>
      </c>
      <c r="N56" s="163" t="s">
        <v>130</v>
      </c>
      <c r="O56" s="163" t="s">
        <v>130</v>
      </c>
      <c r="P56" s="163" t="s">
        <v>130</v>
      </c>
      <c r="Q56" s="163" t="s">
        <v>130</v>
      </c>
      <c r="R56" s="140">
        <v>4</v>
      </c>
      <c r="S56" s="140">
        <v>5</v>
      </c>
      <c r="T56" s="8">
        <f t="shared" si="9"/>
        <v>43</v>
      </c>
      <c r="U56" s="185"/>
    </row>
    <row r="57" spans="1:21" ht="12.75">
      <c r="A57" s="117">
        <f t="shared" si="10"/>
        <v>5</v>
      </c>
      <c r="B57" s="5" t="s">
        <v>62</v>
      </c>
      <c r="C57" s="91" t="s">
        <v>63</v>
      </c>
      <c r="D57" s="110"/>
      <c r="E57" s="38"/>
      <c r="F57" s="38"/>
      <c r="G57" s="38"/>
      <c r="H57" s="137">
        <v>4</v>
      </c>
      <c r="I57" s="140">
        <v>5</v>
      </c>
      <c r="J57" s="140">
        <v>5</v>
      </c>
      <c r="K57" s="140">
        <v>4</v>
      </c>
      <c r="L57" s="163">
        <v>2</v>
      </c>
      <c r="M57" s="140">
        <v>7</v>
      </c>
      <c r="N57" s="163" t="s">
        <v>130</v>
      </c>
      <c r="O57" s="140">
        <v>6</v>
      </c>
      <c r="P57" s="163" t="s">
        <v>130</v>
      </c>
      <c r="Q57" s="140">
        <v>5</v>
      </c>
      <c r="R57" s="140">
        <v>5</v>
      </c>
      <c r="S57" s="140">
        <v>4</v>
      </c>
      <c r="T57" s="8">
        <f t="shared" si="9"/>
        <v>47</v>
      </c>
      <c r="U57" s="185"/>
    </row>
    <row r="58" spans="1:21" ht="12.75">
      <c r="A58" s="117">
        <f t="shared" si="10"/>
        <v>6</v>
      </c>
      <c r="B58" s="5" t="s">
        <v>98</v>
      </c>
      <c r="C58" s="91" t="s">
        <v>99</v>
      </c>
      <c r="D58" s="111"/>
      <c r="E58" s="26"/>
      <c r="F58" s="26"/>
      <c r="G58" s="26"/>
      <c r="H58" s="136">
        <v>5</v>
      </c>
      <c r="I58" s="163">
        <v>3</v>
      </c>
      <c r="J58" s="163">
        <v>4</v>
      </c>
      <c r="K58" s="163">
        <v>2</v>
      </c>
      <c r="L58" s="163">
        <v>4</v>
      </c>
      <c r="M58" s="163" t="s">
        <v>130</v>
      </c>
      <c r="N58" s="140">
        <v>6</v>
      </c>
      <c r="O58" s="140">
        <v>6</v>
      </c>
      <c r="P58" s="140">
        <v>6</v>
      </c>
      <c r="Q58" s="140">
        <v>1</v>
      </c>
      <c r="R58" s="163" t="s">
        <v>130</v>
      </c>
      <c r="S58" s="163" t="s">
        <v>130</v>
      </c>
      <c r="T58" s="8">
        <f t="shared" si="9"/>
        <v>37</v>
      </c>
      <c r="U58" s="185"/>
    </row>
    <row r="59" spans="1:21" ht="12.75">
      <c r="A59" s="117">
        <f t="shared" si="10"/>
        <v>7</v>
      </c>
      <c r="B59" s="5" t="s">
        <v>123</v>
      </c>
      <c r="C59" s="91" t="s">
        <v>104</v>
      </c>
      <c r="D59" s="111"/>
      <c r="E59" s="26"/>
      <c r="F59" s="26"/>
      <c r="G59" s="26"/>
      <c r="H59" s="137">
        <v>1</v>
      </c>
      <c r="I59" s="163" t="s">
        <v>130</v>
      </c>
      <c r="J59" s="140">
        <v>11</v>
      </c>
      <c r="K59" s="163" t="s">
        <v>130</v>
      </c>
      <c r="L59" s="140">
        <v>6</v>
      </c>
      <c r="M59" s="163" t="s">
        <v>130</v>
      </c>
      <c r="N59" s="163" t="s">
        <v>130</v>
      </c>
      <c r="O59" s="163" t="s">
        <v>130</v>
      </c>
      <c r="P59" s="163" t="s">
        <v>130</v>
      </c>
      <c r="Q59" s="163" t="s">
        <v>130</v>
      </c>
      <c r="R59" s="163" t="s">
        <v>130</v>
      </c>
      <c r="S59" s="163" t="s">
        <v>130</v>
      </c>
      <c r="T59" s="8">
        <f t="shared" si="9"/>
        <v>18</v>
      </c>
      <c r="U59" s="185"/>
    </row>
    <row r="60" spans="1:21" ht="12.75">
      <c r="A60" s="117">
        <f t="shared" si="10"/>
        <v>8</v>
      </c>
      <c r="B60" s="5" t="s">
        <v>124</v>
      </c>
      <c r="C60" s="91" t="s">
        <v>125</v>
      </c>
      <c r="D60" s="111"/>
      <c r="E60" s="26"/>
      <c r="F60" s="26"/>
      <c r="G60" s="26"/>
      <c r="H60" s="137">
        <v>2</v>
      </c>
      <c r="I60" s="163" t="s">
        <v>130</v>
      </c>
      <c r="J60" s="140">
        <v>8</v>
      </c>
      <c r="K60" s="140">
        <v>3</v>
      </c>
      <c r="L60" s="163">
        <v>5</v>
      </c>
      <c r="M60" s="140">
        <v>7</v>
      </c>
      <c r="N60" s="140">
        <v>11</v>
      </c>
      <c r="O60" s="140">
        <v>9</v>
      </c>
      <c r="P60" s="140">
        <v>7</v>
      </c>
      <c r="Q60" s="163" t="s">
        <v>130</v>
      </c>
      <c r="R60" s="140">
        <v>9</v>
      </c>
      <c r="S60" s="140">
        <v>7</v>
      </c>
      <c r="T60" s="8">
        <f t="shared" si="9"/>
        <v>68</v>
      </c>
      <c r="U60" s="185"/>
    </row>
    <row r="61" spans="1:21" ht="12.75">
      <c r="A61" s="117">
        <f t="shared" si="10"/>
        <v>9</v>
      </c>
      <c r="B61" s="5" t="s">
        <v>138</v>
      </c>
      <c r="C61" s="91" t="s">
        <v>71</v>
      </c>
      <c r="D61" s="111"/>
      <c r="E61" s="26"/>
      <c r="F61" s="29"/>
      <c r="G61" s="26"/>
      <c r="H61" s="136">
        <v>6</v>
      </c>
      <c r="I61" s="140">
        <v>3</v>
      </c>
      <c r="J61" s="140">
        <v>6</v>
      </c>
      <c r="K61" s="163" t="s">
        <v>130</v>
      </c>
      <c r="L61" s="140">
        <v>5</v>
      </c>
      <c r="M61" s="140">
        <v>8</v>
      </c>
      <c r="N61" s="140">
        <v>12</v>
      </c>
      <c r="O61" s="163">
        <v>3</v>
      </c>
      <c r="P61" s="140">
        <v>6</v>
      </c>
      <c r="Q61" s="140">
        <v>5</v>
      </c>
      <c r="R61" s="140">
        <v>8</v>
      </c>
      <c r="S61" s="140">
        <v>5</v>
      </c>
      <c r="T61" s="8">
        <f t="shared" si="9"/>
        <v>67</v>
      </c>
      <c r="U61" s="185"/>
    </row>
    <row r="62" spans="1:21" ht="12.75">
      <c r="A62" s="117">
        <f t="shared" si="10"/>
        <v>10</v>
      </c>
      <c r="B62" s="5" t="s">
        <v>45</v>
      </c>
      <c r="C62" s="91" t="s">
        <v>37</v>
      </c>
      <c r="D62" s="111"/>
      <c r="E62" s="26"/>
      <c r="F62" s="26"/>
      <c r="G62" s="26"/>
      <c r="H62" s="136">
        <v>4</v>
      </c>
      <c r="I62" s="140">
        <v>8</v>
      </c>
      <c r="J62" s="163">
        <v>5</v>
      </c>
      <c r="K62" s="140">
        <v>9</v>
      </c>
      <c r="L62" s="140">
        <v>5</v>
      </c>
      <c r="M62" s="140">
        <v>5</v>
      </c>
      <c r="N62" s="163" t="s">
        <v>130</v>
      </c>
      <c r="O62" s="140">
        <v>8</v>
      </c>
      <c r="P62" s="163" t="s">
        <v>130</v>
      </c>
      <c r="Q62" s="140">
        <v>4</v>
      </c>
      <c r="R62" s="163" t="s">
        <v>130</v>
      </c>
      <c r="S62" s="163">
        <v>4</v>
      </c>
      <c r="T62" s="8">
        <f>SUM(D62:S62)</f>
        <v>52</v>
      </c>
      <c r="U62" s="185"/>
    </row>
    <row r="63" spans="1:21" ht="12.75">
      <c r="A63" s="9"/>
      <c r="B63" s="76"/>
      <c r="C63" s="11"/>
      <c r="D63" s="111"/>
      <c r="E63" s="38"/>
      <c r="F63" s="107"/>
      <c r="G63" s="26"/>
      <c r="H63" s="136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8">
        <f t="shared" si="9"/>
        <v>0</v>
      </c>
      <c r="U63" s="185"/>
    </row>
    <row r="64" spans="1:21" ht="13.5" thickBot="1">
      <c r="A64" s="10"/>
      <c r="B64" s="77" t="s">
        <v>69</v>
      </c>
      <c r="C64" s="12"/>
      <c r="D64" s="112"/>
      <c r="E64" s="82"/>
      <c r="F64" s="82"/>
      <c r="G64" s="82"/>
      <c r="H64" s="138">
        <v>-7</v>
      </c>
      <c r="I64" s="142">
        <v>-3</v>
      </c>
      <c r="J64" s="142">
        <v>-14</v>
      </c>
      <c r="K64" s="142">
        <v>-2</v>
      </c>
      <c r="L64" s="142">
        <v>-11</v>
      </c>
      <c r="M64" s="142"/>
      <c r="N64" s="142"/>
      <c r="O64" s="142">
        <v>-3</v>
      </c>
      <c r="P64" s="142"/>
      <c r="Q64" s="142"/>
      <c r="R64" s="142"/>
      <c r="S64" s="142">
        <v>-4</v>
      </c>
      <c r="T64" s="59">
        <f t="shared" si="9"/>
        <v>-44</v>
      </c>
      <c r="U64" s="185"/>
    </row>
    <row r="65" spans="1:20" ht="16.5" customHeight="1" thickBot="1">
      <c r="A65" s="55" t="s">
        <v>56</v>
      </c>
      <c r="B65" s="44"/>
      <c r="C65" s="44"/>
      <c r="D65" s="83">
        <f>SUM(D53:D64)</f>
        <v>0</v>
      </c>
      <c r="E65" s="84">
        <f>SUM(E53:E64)</f>
        <v>0</v>
      </c>
      <c r="F65" s="84">
        <f>SUM(F53:F64)</f>
        <v>0</v>
      </c>
      <c r="G65" s="84">
        <f>SUM(G53:G64)</f>
        <v>0</v>
      </c>
      <c r="H65" s="84">
        <f>SUM(H53:H64)</f>
        <v>62</v>
      </c>
      <c r="I65" s="92">
        <f aca="true" t="shared" si="11" ref="I65:T65">SUM(I53:I64)</f>
        <v>55</v>
      </c>
      <c r="J65" s="84">
        <f t="shared" si="11"/>
        <v>69</v>
      </c>
      <c r="K65" s="84">
        <f t="shared" si="11"/>
        <v>40</v>
      </c>
      <c r="L65" s="84">
        <f t="shared" si="11"/>
        <v>50</v>
      </c>
      <c r="M65" s="85">
        <f t="shared" si="11"/>
        <v>52</v>
      </c>
      <c r="N65" s="88">
        <f t="shared" si="11"/>
        <v>71</v>
      </c>
      <c r="O65" s="84">
        <f t="shared" si="11"/>
        <v>65</v>
      </c>
      <c r="P65" s="85">
        <f t="shared" si="11"/>
        <v>44</v>
      </c>
      <c r="Q65" s="85">
        <f t="shared" si="11"/>
        <v>47</v>
      </c>
      <c r="R65" s="89">
        <f t="shared" si="11"/>
        <v>66</v>
      </c>
      <c r="S65" s="85">
        <f t="shared" si="11"/>
        <v>54</v>
      </c>
      <c r="T65" s="58">
        <f t="shared" si="11"/>
        <v>675</v>
      </c>
    </row>
    <row r="66" spans="16:20" ht="13.5" thickBot="1">
      <c r="P66" s="50"/>
      <c r="Q66" s="50"/>
      <c r="R66" s="50"/>
      <c r="S66" s="50"/>
      <c r="T66" s="50"/>
    </row>
    <row r="67" spans="1:20" ht="15" thickBot="1">
      <c r="A67" s="119" t="s">
        <v>162</v>
      </c>
      <c r="B67" s="120"/>
      <c r="C67" s="12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1" ht="12.75">
      <c r="A68" s="117">
        <v>1</v>
      </c>
      <c r="B68" s="98" t="s">
        <v>26</v>
      </c>
      <c r="C68" s="99" t="s">
        <v>27</v>
      </c>
      <c r="D68" s="109"/>
      <c r="E68" s="61"/>
      <c r="F68" s="61"/>
      <c r="G68" s="63"/>
      <c r="H68" s="135">
        <v>13</v>
      </c>
      <c r="I68" s="139">
        <v>13</v>
      </c>
      <c r="J68" s="139">
        <v>11</v>
      </c>
      <c r="K68" s="139">
        <v>12</v>
      </c>
      <c r="L68" s="139">
        <v>9</v>
      </c>
      <c r="M68" s="139">
        <v>14</v>
      </c>
      <c r="N68" s="139">
        <v>12</v>
      </c>
      <c r="O68" s="139">
        <v>13</v>
      </c>
      <c r="P68" s="139">
        <v>14</v>
      </c>
      <c r="Q68" s="174" t="s">
        <v>130</v>
      </c>
      <c r="R68" s="139">
        <v>11</v>
      </c>
      <c r="S68" s="139">
        <v>13</v>
      </c>
      <c r="T68" s="47">
        <f aca="true" t="shared" si="12" ref="T68:T76">SUM(D68:S68)</f>
        <v>135</v>
      </c>
      <c r="U68" s="185"/>
    </row>
    <row r="69" spans="1:21" ht="12.75">
      <c r="A69" s="117">
        <f aca="true" t="shared" si="13" ref="A69:A75">1+A68</f>
        <v>2</v>
      </c>
      <c r="B69" s="21" t="s">
        <v>32</v>
      </c>
      <c r="C69" s="127" t="s">
        <v>19</v>
      </c>
      <c r="D69" s="111"/>
      <c r="E69" s="26"/>
      <c r="F69" s="26"/>
      <c r="G69" s="26"/>
      <c r="H69" s="136">
        <v>11</v>
      </c>
      <c r="I69" s="140">
        <v>7</v>
      </c>
      <c r="J69" s="140">
        <v>12</v>
      </c>
      <c r="K69" s="140">
        <v>7</v>
      </c>
      <c r="L69" s="140">
        <v>13</v>
      </c>
      <c r="M69" s="140">
        <v>13</v>
      </c>
      <c r="N69" s="140">
        <v>9</v>
      </c>
      <c r="O69" s="140">
        <v>10</v>
      </c>
      <c r="P69" s="140">
        <v>9</v>
      </c>
      <c r="Q69" s="140">
        <v>6</v>
      </c>
      <c r="R69" s="140">
        <v>10</v>
      </c>
      <c r="S69" s="140">
        <v>4</v>
      </c>
      <c r="T69" s="8">
        <f t="shared" si="12"/>
        <v>111</v>
      </c>
      <c r="U69" s="185"/>
    </row>
    <row r="70" spans="1:21" ht="12.75">
      <c r="A70" s="117">
        <f t="shared" si="13"/>
        <v>3</v>
      </c>
      <c r="B70" s="5" t="s">
        <v>84</v>
      </c>
      <c r="C70" s="91" t="s">
        <v>71</v>
      </c>
      <c r="D70" s="111"/>
      <c r="E70" s="38"/>
      <c r="F70" s="26"/>
      <c r="G70" s="26"/>
      <c r="H70" s="136">
        <v>10</v>
      </c>
      <c r="I70" s="140">
        <v>8</v>
      </c>
      <c r="J70" s="164" t="s">
        <v>130</v>
      </c>
      <c r="K70" s="141">
        <v>9</v>
      </c>
      <c r="L70" s="141">
        <v>7</v>
      </c>
      <c r="M70" s="141">
        <v>8</v>
      </c>
      <c r="N70" s="141">
        <v>11</v>
      </c>
      <c r="O70" s="164" t="s">
        <v>130</v>
      </c>
      <c r="P70" s="141">
        <v>8</v>
      </c>
      <c r="Q70" s="141">
        <v>11</v>
      </c>
      <c r="R70" s="141">
        <v>8</v>
      </c>
      <c r="S70" s="141">
        <v>10</v>
      </c>
      <c r="T70" s="8">
        <f t="shared" si="12"/>
        <v>90</v>
      </c>
      <c r="U70" s="185"/>
    </row>
    <row r="71" spans="1:21" ht="12.75">
      <c r="A71" s="117">
        <f t="shared" si="13"/>
        <v>4</v>
      </c>
      <c r="B71" s="5" t="s">
        <v>36</v>
      </c>
      <c r="C71" s="91" t="s">
        <v>37</v>
      </c>
      <c r="D71" s="110"/>
      <c r="E71" s="38"/>
      <c r="F71" s="26"/>
      <c r="G71" s="26"/>
      <c r="H71" s="136">
        <v>8</v>
      </c>
      <c r="I71" s="140">
        <v>5</v>
      </c>
      <c r="J71" s="140">
        <v>12</v>
      </c>
      <c r="K71" s="140">
        <v>8</v>
      </c>
      <c r="L71" s="140">
        <v>7</v>
      </c>
      <c r="M71" s="140">
        <v>6</v>
      </c>
      <c r="N71" s="140">
        <v>10</v>
      </c>
      <c r="O71" s="163" t="s">
        <v>130</v>
      </c>
      <c r="P71" s="140">
        <v>8</v>
      </c>
      <c r="Q71" s="163" t="s">
        <v>130</v>
      </c>
      <c r="R71" s="163" t="s">
        <v>130</v>
      </c>
      <c r="S71" s="163" t="s">
        <v>130</v>
      </c>
      <c r="T71" s="8">
        <f t="shared" si="12"/>
        <v>64</v>
      </c>
      <c r="U71" s="185"/>
    </row>
    <row r="72" spans="1:21" ht="12.75">
      <c r="A72" s="117">
        <f t="shared" si="13"/>
        <v>5</v>
      </c>
      <c r="B72" s="5" t="s">
        <v>40</v>
      </c>
      <c r="C72" s="91" t="s">
        <v>41</v>
      </c>
      <c r="D72" s="110"/>
      <c r="E72" s="38"/>
      <c r="F72" s="38"/>
      <c r="G72" s="38"/>
      <c r="H72" s="137">
        <v>4</v>
      </c>
      <c r="I72" s="163">
        <v>2</v>
      </c>
      <c r="J72" s="140">
        <v>11</v>
      </c>
      <c r="K72" s="140">
        <v>7</v>
      </c>
      <c r="L72" s="140">
        <v>10</v>
      </c>
      <c r="M72" s="140">
        <v>4</v>
      </c>
      <c r="N72" s="140">
        <v>8</v>
      </c>
      <c r="O72" s="140">
        <v>11</v>
      </c>
      <c r="P72" s="140">
        <v>4</v>
      </c>
      <c r="Q72" s="140">
        <v>3</v>
      </c>
      <c r="R72" s="140">
        <v>4</v>
      </c>
      <c r="S72" s="140">
        <v>8</v>
      </c>
      <c r="T72" s="8">
        <f t="shared" si="12"/>
        <v>76</v>
      </c>
      <c r="U72" s="185"/>
    </row>
    <row r="73" spans="1:21" ht="12.75">
      <c r="A73" s="117">
        <f t="shared" si="13"/>
        <v>6</v>
      </c>
      <c r="B73" s="5" t="s">
        <v>48</v>
      </c>
      <c r="C73" s="91" t="s">
        <v>89</v>
      </c>
      <c r="D73" s="111"/>
      <c r="E73" s="26"/>
      <c r="F73" s="26"/>
      <c r="G73" s="26"/>
      <c r="H73" s="136">
        <v>8</v>
      </c>
      <c r="I73" s="163">
        <v>1</v>
      </c>
      <c r="J73" s="163">
        <v>4</v>
      </c>
      <c r="K73" s="163" t="s">
        <v>130</v>
      </c>
      <c r="L73" s="140">
        <v>9</v>
      </c>
      <c r="M73" s="163" t="s">
        <v>130</v>
      </c>
      <c r="N73" s="140">
        <v>5</v>
      </c>
      <c r="O73" s="140">
        <v>5</v>
      </c>
      <c r="P73" s="140">
        <v>7</v>
      </c>
      <c r="Q73" s="140">
        <v>7</v>
      </c>
      <c r="R73" s="140">
        <v>7</v>
      </c>
      <c r="S73" s="140">
        <v>6</v>
      </c>
      <c r="T73" s="8">
        <f t="shared" si="12"/>
        <v>59</v>
      </c>
      <c r="U73" s="185"/>
    </row>
    <row r="74" spans="1:21" ht="12.75">
      <c r="A74" s="117">
        <f t="shared" si="13"/>
        <v>7</v>
      </c>
      <c r="B74" s="5" t="s">
        <v>115</v>
      </c>
      <c r="C74" s="91" t="s">
        <v>19</v>
      </c>
      <c r="D74" s="111"/>
      <c r="E74" s="26"/>
      <c r="F74" s="26"/>
      <c r="G74" s="26"/>
      <c r="H74" s="137">
        <v>2</v>
      </c>
      <c r="I74" s="140">
        <v>6</v>
      </c>
      <c r="J74" s="163">
        <v>3</v>
      </c>
      <c r="K74" s="163" t="s">
        <v>130</v>
      </c>
      <c r="L74" s="140">
        <v>5</v>
      </c>
      <c r="M74" s="140">
        <v>6</v>
      </c>
      <c r="N74" s="163">
        <v>3</v>
      </c>
      <c r="O74" s="140">
        <v>7</v>
      </c>
      <c r="P74" s="140">
        <v>6</v>
      </c>
      <c r="Q74" s="140">
        <v>7</v>
      </c>
      <c r="R74" s="140">
        <v>5</v>
      </c>
      <c r="S74" s="140">
        <v>5</v>
      </c>
      <c r="T74" s="8">
        <f t="shared" si="12"/>
        <v>55</v>
      </c>
      <c r="U74" s="185"/>
    </row>
    <row r="75" spans="1:21" ht="12.75">
      <c r="A75" s="117">
        <f t="shared" si="13"/>
        <v>8</v>
      </c>
      <c r="B75" s="175" t="s">
        <v>136</v>
      </c>
      <c r="C75" s="176" t="s">
        <v>31</v>
      </c>
      <c r="D75" s="111"/>
      <c r="E75" s="26"/>
      <c r="F75" s="26"/>
      <c r="G75" s="26"/>
      <c r="H75" s="136">
        <v>5</v>
      </c>
      <c r="I75" s="140">
        <v>2</v>
      </c>
      <c r="J75" s="140">
        <v>14</v>
      </c>
      <c r="K75" s="163" t="s">
        <v>130</v>
      </c>
      <c r="L75" s="163" t="s">
        <v>130</v>
      </c>
      <c r="M75" s="163" t="s">
        <v>130</v>
      </c>
      <c r="N75" s="163" t="s">
        <v>130</v>
      </c>
      <c r="O75" s="163" t="s">
        <v>130</v>
      </c>
      <c r="P75" s="163" t="s">
        <v>130</v>
      </c>
      <c r="Q75" s="163" t="s">
        <v>130</v>
      </c>
      <c r="R75" s="163" t="s">
        <v>130</v>
      </c>
      <c r="S75" s="163" t="s">
        <v>130</v>
      </c>
      <c r="T75" s="8">
        <f t="shared" si="12"/>
        <v>21</v>
      </c>
      <c r="U75" s="185"/>
    </row>
    <row r="76" spans="1:21" ht="12.75">
      <c r="A76" s="117">
        <f>1+A75</f>
        <v>9</v>
      </c>
      <c r="B76" s="5" t="s">
        <v>92</v>
      </c>
      <c r="C76" s="91" t="s">
        <v>41</v>
      </c>
      <c r="D76" s="111"/>
      <c r="E76" s="26"/>
      <c r="F76" s="29"/>
      <c r="G76" s="26"/>
      <c r="H76" s="137">
        <v>2</v>
      </c>
      <c r="I76" s="163">
        <v>2</v>
      </c>
      <c r="J76" s="163" t="s">
        <v>130</v>
      </c>
      <c r="K76" s="140">
        <v>8</v>
      </c>
      <c r="L76" s="163" t="s">
        <v>130</v>
      </c>
      <c r="M76" s="140">
        <v>4</v>
      </c>
      <c r="N76" s="163" t="s">
        <v>130</v>
      </c>
      <c r="O76" s="140">
        <v>0</v>
      </c>
      <c r="P76" s="163">
        <v>2</v>
      </c>
      <c r="Q76" s="163" t="s">
        <v>130</v>
      </c>
      <c r="R76" s="163">
        <v>2</v>
      </c>
      <c r="S76" s="140">
        <v>5</v>
      </c>
      <c r="T76" s="8">
        <f t="shared" si="12"/>
        <v>25</v>
      </c>
      <c r="U76" s="185"/>
    </row>
    <row r="77" spans="1:21" ht="12.75">
      <c r="A77" s="117">
        <f>1+A76</f>
        <v>10</v>
      </c>
      <c r="B77" s="5" t="s">
        <v>105</v>
      </c>
      <c r="C77" s="91" t="s">
        <v>114</v>
      </c>
      <c r="D77" s="111"/>
      <c r="E77" s="26"/>
      <c r="F77" s="26"/>
      <c r="G77" s="26"/>
      <c r="H77" s="137">
        <v>5</v>
      </c>
      <c r="I77" s="163">
        <v>3</v>
      </c>
      <c r="J77" s="140">
        <v>4</v>
      </c>
      <c r="K77" s="140">
        <v>4</v>
      </c>
      <c r="L77" s="163">
        <v>1</v>
      </c>
      <c r="M77" s="163" t="s">
        <v>130</v>
      </c>
      <c r="N77" s="140">
        <v>4</v>
      </c>
      <c r="O77" s="140">
        <v>4</v>
      </c>
      <c r="P77" s="163">
        <v>3</v>
      </c>
      <c r="Q77" s="140">
        <v>5</v>
      </c>
      <c r="R77" s="140">
        <v>3</v>
      </c>
      <c r="S77" s="163">
        <v>4</v>
      </c>
      <c r="T77" s="8">
        <f>SUM(D77:S77)</f>
        <v>40</v>
      </c>
      <c r="U77" s="185"/>
    </row>
    <row r="78" spans="1:21" ht="12.75">
      <c r="A78" s="117">
        <v>11</v>
      </c>
      <c r="B78" s="177" t="s">
        <v>128</v>
      </c>
      <c r="C78" s="178" t="s">
        <v>129</v>
      </c>
      <c r="D78" s="111"/>
      <c r="E78" s="26"/>
      <c r="F78" s="26"/>
      <c r="G78" s="26"/>
      <c r="H78" s="136">
        <v>7</v>
      </c>
      <c r="I78" s="140">
        <v>11</v>
      </c>
      <c r="J78" s="140">
        <v>9</v>
      </c>
      <c r="K78" s="163" t="s">
        <v>130</v>
      </c>
      <c r="L78" s="163" t="s">
        <v>130</v>
      </c>
      <c r="M78" s="163" t="s">
        <v>130</v>
      </c>
      <c r="N78" s="163" t="s">
        <v>130</v>
      </c>
      <c r="O78" s="163" t="s">
        <v>130</v>
      </c>
      <c r="P78" s="163" t="s">
        <v>130</v>
      </c>
      <c r="Q78" s="163" t="s">
        <v>130</v>
      </c>
      <c r="R78" s="163" t="s">
        <v>130</v>
      </c>
      <c r="S78" s="163" t="s">
        <v>130</v>
      </c>
      <c r="T78" s="8">
        <f>SUM(D78:S78)</f>
        <v>27</v>
      </c>
      <c r="U78" s="185"/>
    </row>
    <row r="79" spans="1:21" ht="12.75">
      <c r="A79" s="9"/>
      <c r="B79" s="76"/>
      <c r="C79" s="11"/>
      <c r="D79" s="111"/>
      <c r="E79" s="26"/>
      <c r="F79" s="26"/>
      <c r="G79" s="38"/>
      <c r="H79" s="136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8">
        <f>SUM(D79:S79)</f>
        <v>0</v>
      </c>
      <c r="U79" s="185"/>
    </row>
    <row r="80" spans="1:21" ht="13.5" thickBot="1">
      <c r="A80" s="10"/>
      <c r="B80" s="77" t="s">
        <v>69</v>
      </c>
      <c r="C80" s="12"/>
      <c r="D80" s="112"/>
      <c r="E80" s="82"/>
      <c r="F80" s="82"/>
      <c r="G80" s="82"/>
      <c r="H80" s="138">
        <v>-13</v>
      </c>
      <c r="I80" s="142">
        <v>-8</v>
      </c>
      <c r="J80" s="142">
        <v>-7</v>
      </c>
      <c r="K80" s="142"/>
      <c r="L80" s="142">
        <v>-1</v>
      </c>
      <c r="M80" s="142"/>
      <c r="N80" s="142">
        <v>-3</v>
      </c>
      <c r="O80" s="142"/>
      <c r="P80" s="142">
        <v>-5</v>
      </c>
      <c r="Q80" s="142"/>
      <c r="R80" s="142">
        <v>-2</v>
      </c>
      <c r="S80" s="142">
        <v>-4</v>
      </c>
      <c r="T80" s="59">
        <f>SUM(D80:S80)</f>
        <v>-43</v>
      </c>
      <c r="U80" s="185"/>
    </row>
    <row r="81" spans="1:20" ht="16.5" customHeight="1" thickBot="1">
      <c r="A81" s="55" t="s">
        <v>56</v>
      </c>
      <c r="B81" s="44"/>
      <c r="C81" s="44"/>
      <c r="D81" s="83">
        <f aca="true" t="shared" si="14" ref="D81:T81">SUM(D68:D80)</f>
        <v>0</v>
      </c>
      <c r="E81" s="84">
        <f t="shared" si="14"/>
        <v>0</v>
      </c>
      <c r="F81" s="84">
        <f t="shared" si="14"/>
        <v>0</v>
      </c>
      <c r="G81" s="84">
        <f t="shared" si="14"/>
        <v>0</v>
      </c>
      <c r="H81" s="84">
        <f t="shared" si="14"/>
        <v>62</v>
      </c>
      <c r="I81" s="92">
        <f t="shared" si="14"/>
        <v>52</v>
      </c>
      <c r="J81" s="84">
        <f t="shared" si="14"/>
        <v>73</v>
      </c>
      <c r="K81" s="84">
        <f t="shared" si="14"/>
        <v>55</v>
      </c>
      <c r="L81" s="84">
        <f t="shared" si="14"/>
        <v>60</v>
      </c>
      <c r="M81" s="85">
        <f t="shared" si="14"/>
        <v>55</v>
      </c>
      <c r="N81" s="88">
        <f t="shared" si="14"/>
        <v>59</v>
      </c>
      <c r="O81" s="84">
        <f t="shared" si="14"/>
        <v>50</v>
      </c>
      <c r="P81" s="85">
        <f t="shared" si="14"/>
        <v>56</v>
      </c>
      <c r="Q81" s="85">
        <f t="shared" si="14"/>
        <v>39</v>
      </c>
      <c r="R81" s="89">
        <f t="shared" si="14"/>
        <v>48</v>
      </c>
      <c r="S81" s="85">
        <f t="shared" si="14"/>
        <v>51</v>
      </c>
      <c r="T81" s="58">
        <f t="shared" si="14"/>
        <v>660</v>
      </c>
    </row>
    <row r="82" spans="1:20" ht="13.5" thickBot="1">
      <c r="A82" s="1"/>
      <c r="P82" s="50"/>
      <c r="Q82" s="50"/>
      <c r="R82" s="50"/>
      <c r="S82" s="50"/>
      <c r="T82" s="50"/>
    </row>
    <row r="83" spans="1:20" ht="14.25" customHeight="1" thickBot="1">
      <c r="A83" s="119" t="s">
        <v>164</v>
      </c>
      <c r="B83" s="120"/>
      <c r="C83" s="12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1" ht="12.75">
      <c r="A84" s="9">
        <v>1</v>
      </c>
      <c r="B84" s="98" t="s">
        <v>73</v>
      </c>
      <c r="C84" s="99" t="s">
        <v>74</v>
      </c>
      <c r="D84" s="109"/>
      <c r="E84" s="61"/>
      <c r="F84" s="61"/>
      <c r="G84" s="63"/>
      <c r="H84" s="135">
        <v>9</v>
      </c>
      <c r="I84" s="139">
        <v>11</v>
      </c>
      <c r="J84" s="139">
        <v>9</v>
      </c>
      <c r="K84" s="174" t="s">
        <v>130</v>
      </c>
      <c r="L84" s="139">
        <v>14</v>
      </c>
      <c r="M84" s="139">
        <v>12</v>
      </c>
      <c r="N84" s="139">
        <v>13</v>
      </c>
      <c r="O84" s="139">
        <v>13</v>
      </c>
      <c r="P84" s="139">
        <v>9</v>
      </c>
      <c r="Q84" s="139">
        <v>14</v>
      </c>
      <c r="R84" s="139">
        <v>16</v>
      </c>
      <c r="S84" s="139">
        <v>11</v>
      </c>
      <c r="T84" s="47">
        <f aca="true" t="shared" si="15" ref="T84:T93">SUM(D84:S84)</f>
        <v>131</v>
      </c>
      <c r="U84" s="185"/>
    </row>
    <row r="85" spans="1:21" ht="12.75">
      <c r="A85" s="9">
        <f aca="true" t="shared" si="16" ref="A85:A90">+A84+1</f>
        <v>2</v>
      </c>
      <c r="B85" s="5" t="s">
        <v>24</v>
      </c>
      <c r="C85" s="91" t="s">
        <v>25</v>
      </c>
      <c r="D85" s="111"/>
      <c r="E85" s="26"/>
      <c r="F85" s="26"/>
      <c r="G85" s="26"/>
      <c r="H85" s="136">
        <v>6</v>
      </c>
      <c r="I85" s="140">
        <v>7</v>
      </c>
      <c r="J85" s="140">
        <v>8</v>
      </c>
      <c r="K85" s="140">
        <v>6</v>
      </c>
      <c r="L85" s="140">
        <v>11</v>
      </c>
      <c r="M85" s="163" t="s">
        <v>130</v>
      </c>
      <c r="N85" s="140">
        <v>6</v>
      </c>
      <c r="O85" s="140">
        <v>8</v>
      </c>
      <c r="P85" s="140">
        <v>7</v>
      </c>
      <c r="Q85" s="140">
        <v>12</v>
      </c>
      <c r="R85" s="140">
        <v>12</v>
      </c>
      <c r="S85" s="140">
        <v>9</v>
      </c>
      <c r="T85" s="8">
        <f t="shared" si="15"/>
        <v>92</v>
      </c>
      <c r="U85" s="185"/>
    </row>
    <row r="86" spans="1:21" ht="12.75">
      <c r="A86" s="9">
        <f t="shared" si="16"/>
        <v>3</v>
      </c>
      <c r="B86" s="5" t="s">
        <v>109</v>
      </c>
      <c r="C86" s="91" t="s">
        <v>19</v>
      </c>
      <c r="D86" s="111"/>
      <c r="E86" s="38"/>
      <c r="F86" s="26"/>
      <c r="G86" s="26"/>
      <c r="H86" s="136">
        <v>13</v>
      </c>
      <c r="I86" s="164">
        <v>3</v>
      </c>
      <c r="J86" s="141">
        <v>10</v>
      </c>
      <c r="K86" s="141">
        <v>8</v>
      </c>
      <c r="L86" s="164" t="s">
        <v>130</v>
      </c>
      <c r="M86" s="141">
        <v>7</v>
      </c>
      <c r="N86" s="141">
        <v>10</v>
      </c>
      <c r="O86" s="141">
        <v>11</v>
      </c>
      <c r="P86" s="141">
        <v>14</v>
      </c>
      <c r="Q86" s="141">
        <v>10</v>
      </c>
      <c r="R86" s="141">
        <v>8</v>
      </c>
      <c r="S86" s="141">
        <v>4</v>
      </c>
      <c r="T86" s="8">
        <f t="shared" si="15"/>
        <v>98</v>
      </c>
      <c r="U86" s="185"/>
    </row>
    <row r="87" spans="1:21" ht="12.75">
      <c r="A87" s="9">
        <f t="shared" si="16"/>
        <v>4</v>
      </c>
      <c r="B87" s="175" t="s">
        <v>28</v>
      </c>
      <c r="C87" s="176" t="s">
        <v>64</v>
      </c>
      <c r="D87" s="110"/>
      <c r="E87" s="38"/>
      <c r="F87" s="26"/>
      <c r="G87" s="26"/>
      <c r="H87" s="136">
        <v>7</v>
      </c>
      <c r="I87" s="140">
        <v>9</v>
      </c>
      <c r="J87" s="140">
        <v>6</v>
      </c>
      <c r="K87" s="163" t="s">
        <v>130</v>
      </c>
      <c r="L87" s="163" t="s">
        <v>130</v>
      </c>
      <c r="M87" s="163" t="s">
        <v>130</v>
      </c>
      <c r="N87" s="163" t="s">
        <v>130</v>
      </c>
      <c r="O87" s="163" t="s">
        <v>130</v>
      </c>
      <c r="P87" s="163" t="s">
        <v>130</v>
      </c>
      <c r="Q87" s="163" t="s">
        <v>130</v>
      </c>
      <c r="R87" s="163" t="s">
        <v>130</v>
      </c>
      <c r="S87" s="163" t="s">
        <v>130</v>
      </c>
      <c r="T87" s="8">
        <f t="shared" si="15"/>
        <v>22</v>
      </c>
      <c r="U87" s="185"/>
    </row>
    <row r="88" spans="1:21" ht="12.75">
      <c r="A88" s="9">
        <f t="shared" si="16"/>
        <v>5</v>
      </c>
      <c r="B88" s="21" t="s">
        <v>70</v>
      </c>
      <c r="C88" s="91" t="s">
        <v>60</v>
      </c>
      <c r="D88" s="110"/>
      <c r="E88" s="38"/>
      <c r="F88" s="38"/>
      <c r="G88" s="38"/>
      <c r="H88" s="136">
        <v>4</v>
      </c>
      <c r="I88" s="140">
        <v>4</v>
      </c>
      <c r="J88" s="140">
        <v>4</v>
      </c>
      <c r="K88" s="140">
        <v>4</v>
      </c>
      <c r="L88" s="140">
        <v>4</v>
      </c>
      <c r="M88" s="140">
        <v>8</v>
      </c>
      <c r="N88" s="163" t="s">
        <v>130</v>
      </c>
      <c r="O88" s="140">
        <v>6</v>
      </c>
      <c r="P88" s="163" t="s">
        <v>130</v>
      </c>
      <c r="Q88" s="140">
        <v>3</v>
      </c>
      <c r="R88" s="163" t="s">
        <v>130</v>
      </c>
      <c r="S88" s="140">
        <v>8</v>
      </c>
      <c r="T88" s="8">
        <f t="shared" si="15"/>
        <v>45</v>
      </c>
      <c r="U88" s="185"/>
    </row>
    <row r="89" spans="1:21" ht="12.75">
      <c r="A89" s="9">
        <f t="shared" si="16"/>
        <v>6</v>
      </c>
      <c r="B89" s="5" t="s">
        <v>32</v>
      </c>
      <c r="C89" s="91" t="s">
        <v>34</v>
      </c>
      <c r="D89" s="111"/>
      <c r="E89" s="26"/>
      <c r="F89" s="26"/>
      <c r="G89" s="26"/>
      <c r="H89" s="137" t="s">
        <v>130</v>
      </c>
      <c r="I89" s="163" t="s">
        <v>130</v>
      </c>
      <c r="J89" s="163">
        <v>4</v>
      </c>
      <c r="K89" s="163" t="s">
        <v>130</v>
      </c>
      <c r="L89" s="163" t="s">
        <v>130</v>
      </c>
      <c r="M89" s="140">
        <v>10</v>
      </c>
      <c r="N89" s="163" t="s">
        <v>130</v>
      </c>
      <c r="O89" s="140">
        <v>5</v>
      </c>
      <c r="P89" s="163" t="s">
        <v>130</v>
      </c>
      <c r="Q89" s="163" t="s">
        <v>130</v>
      </c>
      <c r="R89" s="163" t="s">
        <v>130</v>
      </c>
      <c r="S89" s="163" t="s">
        <v>130</v>
      </c>
      <c r="T89" s="8">
        <f t="shared" si="15"/>
        <v>19</v>
      </c>
      <c r="U89" s="185"/>
    </row>
    <row r="90" spans="1:21" ht="12.75">
      <c r="A90" s="9">
        <f t="shared" si="16"/>
        <v>7</v>
      </c>
      <c r="B90" s="5" t="s">
        <v>93</v>
      </c>
      <c r="C90" s="91" t="s">
        <v>121</v>
      </c>
      <c r="D90" s="111"/>
      <c r="E90" s="26"/>
      <c r="F90" s="26"/>
      <c r="G90" s="26"/>
      <c r="H90" s="136">
        <v>14</v>
      </c>
      <c r="I90" s="140">
        <v>9</v>
      </c>
      <c r="J90" s="140">
        <v>8</v>
      </c>
      <c r="K90" s="140">
        <v>10</v>
      </c>
      <c r="L90" s="163" t="s">
        <v>130</v>
      </c>
      <c r="M90" s="140">
        <v>12</v>
      </c>
      <c r="N90" s="140">
        <v>9</v>
      </c>
      <c r="O90" s="163">
        <v>5</v>
      </c>
      <c r="P90" s="140">
        <v>6</v>
      </c>
      <c r="Q90" s="140">
        <v>12</v>
      </c>
      <c r="R90" s="140">
        <v>11</v>
      </c>
      <c r="S90" s="140">
        <v>9</v>
      </c>
      <c r="T90" s="8">
        <f t="shared" si="15"/>
        <v>105</v>
      </c>
      <c r="U90" s="185"/>
    </row>
    <row r="91" spans="1:21" ht="12.75">
      <c r="A91" s="9">
        <v>8</v>
      </c>
      <c r="B91" s="5" t="s">
        <v>48</v>
      </c>
      <c r="C91" s="91" t="s">
        <v>31</v>
      </c>
      <c r="D91" s="111"/>
      <c r="E91" s="26"/>
      <c r="F91" s="26"/>
      <c r="G91" s="26"/>
      <c r="H91" s="136">
        <v>7</v>
      </c>
      <c r="I91" s="140">
        <v>3</v>
      </c>
      <c r="J91" s="163">
        <v>2</v>
      </c>
      <c r="K91" s="163" t="s">
        <v>130</v>
      </c>
      <c r="L91" s="140">
        <v>3</v>
      </c>
      <c r="M91" s="163" t="s">
        <v>130</v>
      </c>
      <c r="N91" s="140">
        <v>6</v>
      </c>
      <c r="O91" s="163" t="s">
        <v>130</v>
      </c>
      <c r="P91" s="140">
        <v>7</v>
      </c>
      <c r="Q91" s="140">
        <v>4</v>
      </c>
      <c r="R91" s="140">
        <v>2</v>
      </c>
      <c r="S91" s="140">
        <v>4</v>
      </c>
      <c r="T91" s="8">
        <f t="shared" si="15"/>
        <v>38</v>
      </c>
      <c r="U91" s="185"/>
    </row>
    <row r="92" spans="1:21" ht="12.75">
      <c r="A92" s="9">
        <v>9</v>
      </c>
      <c r="B92" s="21" t="s">
        <v>42</v>
      </c>
      <c r="C92" s="91" t="s">
        <v>43</v>
      </c>
      <c r="D92" s="111"/>
      <c r="E92" s="26"/>
      <c r="F92" s="29"/>
      <c r="G92" s="26"/>
      <c r="H92" s="137">
        <v>2</v>
      </c>
      <c r="I92" s="140">
        <v>8</v>
      </c>
      <c r="J92" s="140">
        <v>7</v>
      </c>
      <c r="K92" s="140">
        <v>6</v>
      </c>
      <c r="L92" s="140">
        <v>6</v>
      </c>
      <c r="M92" s="140">
        <v>10</v>
      </c>
      <c r="N92" s="140">
        <v>7</v>
      </c>
      <c r="O92" s="140">
        <v>9</v>
      </c>
      <c r="P92" s="140">
        <v>9</v>
      </c>
      <c r="Q92" s="163" t="s">
        <v>130</v>
      </c>
      <c r="R92" s="163" t="s">
        <v>130</v>
      </c>
      <c r="S92" s="163" t="s">
        <v>130</v>
      </c>
      <c r="T92" s="8">
        <f t="shared" si="15"/>
        <v>64</v>
      </c>
      <c r="U92" s="185"/>
    </row>
    <row r="93" spans="1:21" ht="12.75">
      <c r="A93" s="9">
        <f>+A92+1</f>
        <v>10</v>
      </c>
      <c r="B93" s="5" t="s">
        <v>126</v>
      </c>
      <c r="C93" s="91" t="s">
        <v>127</v>
      </c>
      <c r="D93" s="26"/>
      <c r="E93" s="26"/>
      <c r="F93" s="26"/>
      <c r="G93" s="26"/>
      <c r="H93" s="137">
        <v>3</v>
      </c>
      <c r="I93" s="163" t="s">
        <v>130</v>
      </c>
      <c r="J93" s="163">
        <v>0</v>
      </c>
      <c r="K93" s="140">
        <v>4</v>
      </c>
      <c r="L93" s="140">
        <v>1</v>
      </c>
      <c r="M93" s="140">
        <v>5</v>
      </c>
      <c r="N93" s="163" t="s">
        <v>130</v>
      </c>
      <c r="O93" s="140">
        <v>13</v>
      </c>
      <c r="P93" s="163" t="s">
        <v>130</v>
      </c>
      <c r="Q93" s="140">
        <v>9</v>
      </c>
      <c r="R93" s="163" t="s">
        <v>130</v>
      </c>
      <c r="S93" s="163" t="s">
        <v>130</v>
      </c>
      <c r="T93" s="8">
        <f t="shared" si="15"/>
        <v>35</v>
      </c>
      <c r="U93" s="185"/>
    </row>
    <row r="94" spans="1:21" ht="12.75">
      <c r="A94" s="9"/>
      <c r="B94" s="76"/>
      <c r="C94" s="11"/>
      <c r="D94" s="111"/>
      <c r="E94" s="38"/>
      <c r="F94" s="107"/>
      <c r="G94" s="26"/>
      <c r="H94" s="136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8">
        <f>SUM(D94:S94)</f>
        <v>0</v>
      </c>
      <c r="U94" s="185"/>
    </row>
    <row r="95" spans="1:21" ht="13.5" thickBot="1">
      <c r="A95" s="10"/>
      <c r="B95" s="77" t="s">
        <v>69</v>
      </c>
      <c r="C95" s="12"/>
      <c r="D95" s="112"/>
      <c r="E95" s="82"/>
      <c r="F95" s="82"/>
      <c r="G95" s="82"/>
      <c r="H95" s="138">
        <v>-5</v>
      </c>
      <c r="I95" s="142">
        <v>-3</v>
      </c>
      <c r="J95" s="142">
        <v>-6</v>
      </c>
      <c r="K95" s="142"/>
      <c r="L95" s="142"/>
      <c r="M95" s="142"/>
      <c r="N95" s="142"/>
      <c r="O95" s="142">
        <v>-5</v>
      </c>
      <c r="P95" s="142"/>
      <c r="Q95" s="142"/>
      <c r="R95" s="142"/>
      <c r="S95" s="142"/>
      <c r="T95" s="59">
        <f>SUM(D95:S95)</f>
        <v>-19</v>
      </c>
      <c r="U95" s="185"/>
    </row>
    <row r="96" spans="1:20" ht="13.5" thickBot="1">
      <c r="A96" s="55" t="s">
        <v>56</v>
      </c>
      <c r="B96" s="44"/>
      <c r="C96" s="44"/>
      <c r="D96" s="83">
        <f aca="true" t="shared" si="17" ref="D96:T96">SUM(D84:D95)</f>
        <v>0</v>
      </c>
      <c r="E96" s="84">
        <f t="shared" si="17"/>
        <v>0</v>
      </c>
      <c r="F96" s="84">
        <f t="shared" si="17"/>
        <v>0</v>
      </c>
      <c r="G96" s="84">
        <f t="shared" si="17"/>
        <v>0</v>
      </c>
      <c r="H96" s="84">
        <f t="shared" si="17"/>
        <v>60</v>
      </c>
      <c r="I96" s="92">
        <f t="shared" si="17"/>
        <v>51</v>
      </c>
      <c r="J96" s="84">
        <f t="shared" si="17"/>
        <v>52</v>
      </c>
      <c r="K96" s="84">
        <f t="shared" si="17"/>
        <v>38</v>
      </c>
      <c r="L96" s="84">
        <f t="shared" si="17"/>
        <v>39</v>
      </c>
      <c r="M96" s="85">
        <f t="shared" si="17"/>
        <v>64</v>
      </c>
      <c r="N96" s="88">
        <f t="shared" si="17"/>
        <v>51</v>
      </c>
      <c r="O96" s="84">
        <f t="shared" si="17"/>
        <v>65</v>
      </c>
      <c r="P96" s="85">
        <f t="shared" si="17"/>
        <v>52</v>
      </c>
      <c r="Q96" s="85">
        <f t="shared" si="17"/>
        <v>64</v>
      </c>
      <c r="R96" s="89">
        <f t="shared" si="17"/>
        <v>49</v>
      </c>
      <c r="S96" s="85">
        <f t="shared" si="17"/>
        <v>45</v>
      </c>
      <c r="T96" s="58">
        <f t="shared" si="17"/>
        <v>630</v>
      </c>
    </row>
    <row r="97" spans="2:20" ht="12.75">
      <c r="B97" s="229"/>
      <c r="C97" s="229"/>
      <c r="D97" s="229"/>
      <c r="E97" s="229"/>
      <c r="F97" s="229"/>
      <c r="G97" s="229"/>
      <c r="H97" s="229"/>
      <c r="I97" s="56"/>
      <c r="J97" s="56"/>
      <c r="K97" s="56"/>
      <c r="L97" s="56"/>
      <c r="M97" s="56"/>
      <c r="N97" s="56"/>
      <c r="O97" s="56"/>
      <c r="P97" s="50"/>
      <c r="Q97" s="50"/>
      <c r="R97" s="50"/>
      <c r="S97" s="50"/>
      <c r="T97" s="50"/>
    </row>
    <row r="98" spans="1:20" ht="12.75">
      <c r="A98" s="1" t="s">
        <v>165</v>
      </c>
      <c r="P98" s="50"/>
      <c r="Q98" s="50"/>
      <c r="R98" s="50"/>
      <c r="S98" s="50"/>
      <c r="T98" s="50"/>
    </row>
    <row r="99" spans="1:20" ht="12.75">
      <c r="A99" s="1" t="s">
        <v>175</v>
      </c>
      <c r="P99" s="50"/>
      <c r="Q99" s="50"/>
      <c r="R99" s="50"/>
      <c r="S99" s="50"/>
      <c r="T99" s="50"/>
    </row>
    <row r="100" spans="16:20" ht="12.75">
      <c r="P100" s="50"/>
      <c r="Q100" s="50"/>
      <c r="R100" s="50"/>
      <c r="S100" s="50"/>
      <c r="T100" s="50"/>
    </row>
    <row r="101" spans="16:20" ht="12.75">
      <c r="P101" s="50"/>
      <c r="Q101" s="50"/>
      <c r="R101" s="50"/>
      <c r="S101" s="50"/>
      <c r="T101" s="50"/>
    </row>
    <row r="102" spans="16:20" ht="12.75">
      <c r="P102" s="50"/>
      <c r="Q102" s="50"/>
      <c r="R102" s="50"/>
      <c r="S102" s="50"/>
      <c r="T102" s="50"/>
    </row>
    <row r="103" spans="16:20" ht="12.75">
      <c r="P103" s="50"/>
      <c r="Q103" s="50"/>
      <c r="R103" s="50"/>
      <c r="S103" s="50"/>
      <c r="T103" s="50"/>
    </row>
  </sheetData>
  <mergeCells count="3">
    <mergeCell ref="B97:H97"/>
    <mergeCell ref="A1:T1"/>
    <mergeCell ref="A2:T2"/>
  </mergeCells>
  <printOptions/>
  <pageMargins left="0.2" right="0.2" top="0.21" bottom="0.22" header="0.17" footer="0.17"/>
  <pageSetup fitToHeight="2" fitToWidth="1" horizontalDpi="600" verticalDpi="600" orientation="landscape" scale="91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95"/>
  <sheetViews>
    <sheetView workbookViewId="0" topLeftCell="H64">
      <selection activeCell="V91" sqref="V91"/>
    </sheetView>
  </sheetViews>
  <sheetFormatPr defaultColWidth="9.140625" defaultRowHeight="12.75"/>
  <cols>
    <col min="1" max="1" width="7.28125" style="0" customWidth="1"/>
    <col min="2" max="2" width="4.421875" style="0" customWidth="1"/>
    <col min="3" max="3" width="12.57421875" style="0" customWidth="1"/>
    <col min="4" max="4" width="10.00390625" style="0" customWidth="1"/>
    <col min="10" max="10" width="0" style="0" hidden="1" customWidth="1"/>
    <col min="12" max="12" width="0" style="0" hidden="1" customWidth="1"/>
    <col min="24" max="24" width="8.8515625" style="0" customWidth="1"/>
  </cols>
  <sheetData>
    <row r="1" spans="3:23" ht="18.75" customHeight="1">
      <c r="C1" s="233" t="s">
        <v>51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3:23" ht="18.75" customHeight="1">
      <c r="C2" s="233" t="s">
        <v>94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</row>
    <row r="3" spans="3:23" ht="18.75" customHeight="1" thickBot="1">
      <c r="C3" s="233" t="s">
        <v>110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3:23" ht="18.75" customHeight="1" thickBot="1">
      <c r="C4" s="3"/>
      <c r="D4" s="3"/>
      <c r="E4" s="236" t="s">
        <v>163</v>
      </c>
      <c r="F4" s="237"/>
      <c r="G4" s="237"/>
      <c r="H4" s="238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28" t="s">
        <v>172</v>
      </c>
      <c r="T4" s="128"/>
      <c r="U4" s="144" t="s">
        <v>172</v>
      </c>
      <c r="V4" s="144"/>
      <c r="W4" s="145"/>
    </row>
    <row r="5" spans="1:24" ht="16.5" thickBot="1">
      <c r="A5" s="1">
        <v>2008</v>
      </c>
      <c r="E5" s="78">
        <v>39573</v>
      </c>
      <c r="F5" s="20">
        <v>39580</v>
      </c>
      <c r="G5" s="74">
        <v>39594</v>
      </c>
      <c r="H5" s="148">
        <v>39601</v>
      </c>
      <c r="I5" s="146">
        <v>39608</v>
      </c>
      <c r="J5" s="86">
        <v>39615</v>
      </c>
      <c r="K5" s="93">
        <v>39622</v>
      </c>
      <c r="L5" s="20">
        <v>39629</v>
      </c>
      <c r="M5" s="74">
        <v>39636</v>
      </c>
      <c r="N5" s="86">
        <v>39643</v>
      </c>
      <c r="O5" s="74">
        <v>39650</v>
      </c>
      <c r="P5" s="87">
        <v>39657</v>
      </c>
      <c r="Q5" s="74">
        <v>39671</v>
      </c>
      <c r="R5" s="74">
        <v>39685</v>
      </c>
      <c r="S5" s="20">
        <v>39695</v>
      </c>
      <c r="T5" s="20">
        <v>39699</v>
      </c>
      <c r="U5" s="33">
        <v>39702</v>
      </c>
      <c r="V5" s="33">
        <v>39706</v>
      </c>
      <c r="W5" s="13" t="s">
        <v>50</v>
      </c>
      <c r="X5" s="32" t="s">
        <v>72</v>
      </c>
    </row>
    <row r="6" spans="1:24" ht="28.5" customHeight="1" thickBot="1">
      <c r="A6" s="43" t="s">
        <v>79</v>
      </c>
      <c r="B6" s="162" t="s">
        <v>167</v>
      </c>
      <c r="C6" s="234" t="s">
        <v>78</v>
      </c>
      <c r="D6" s="235"/>
      <c r="E6" s="79" t="s">
        <v>2</v>
      </c>
      <c r="F6" s="14" t="s">
        <v>3</v>
      </c>
      <c r="G6" s="75" t="s">
        <v>66</v>
      </c>
      <c r="H6" s="149" t="s">
        <v>4</v>
      </c>
      <c r="I6" s="147" t="s">
        <v>5</v>
      </c>
      <c r="J6" s="161" t="s">
        <v>166</v>
      </c>
      <c r="K6" s="34" t="s">
        <v>6</v>
      </c>
      <c r="L6" s="75" t="s">
        <v>170</v>
      </c>
      <c r="M6" s="14" t="s">
        <v>7</v>
      </c>
      <c r="N6" s="75" t="s">
        <v>8</v>
      </c>
      <c r="O6" s="14" t="s">
        <v>9</v>
      </c>
      <c r="P6" s="75" t="s">
        <v>67</v>
      </c>
      <c r="Q6" s="14" t="s">
        <v>10</v>
      </c>
      <c r="R6" s="14" t="s">
        <v>11</v>
      </c>
      <c r="S6" s="75" t="s">
        <v>12</v>
      </c>
      <c r="T6" s="75" t="s">
        <v>13</v>
      </c>
      <c r="U6" s="34" t="s">
        <v>14</v>
      </c>
      <c r="V6" s="34" t="s">
        <v>171</v>
      </c>
      <c r="W6" s="15" t="s">
        <v>15</v>
      </c>
      <c r="X6" s="118" t="s">
        <v>159</v>
      </c>
    </row>
    <row r="7" spans="1:24" ht="12.75">
      <c r="A7" s="94" t="s">
        <v>142</v>
      </c>
      <c r="B7" s="9">
        <v>1</v>
      </c>
      <c r="C7" s="76" t="s">
        <v>20</v>
      </c>
      <c r="D7" s="11" t="s">
        <v>21</v>
      </c>
      <c r="E7" s="150">
        <v>10</v>
      </c>
      <c r="F7" s="95">
        <v>12</v>
      </c>
      <c r="G7" s="40">
        <v>12</v>
      </c>
      <c r="H7" s="151">
        <v>11</v>
      </c>
      <c r="I7" s="27">
        <v>14</v>
      </c>
      <c r="J7" s="96"/>
      <c r="K7" s="97">
        <v>9</v>
      </c>
      <c r="L7" s="35"/>
      <c r="M7" s="66">
        <v>14</v>
      </c>
      <c r="N7" s="179">
        <v>11</v>
      </c>
      <c r="O7" s="66">
        <v>11</v>
      </c>
      <c r="P7" s="179">
        <v>12</v>
      </c>
      <c r="Q7" s="66">
        <v>10</v>
      </c>
      <c r="R7" s="179">
        <v>7</v>
      </c>
      <c r="S7" s="66">
        <v>11</v>
      </c>
      <c r="T7" s="179">
        <v>13</v>
      </c>
      <c r="U7" s="66">
        <v>6</v>
      </c>
      <c r="V7" s="182">
        <v>9</v>
      </c>
      <c r="W7" s="16">
        <f>SUM(E7:V7)</f>
        <v>172</v>
      </c>
      <c r="X7" s="214">
        <f>+W7/16</f>
        <v>10.75</v>
      </c>
    </row>
    <row r="8" spans="1:24" ht="12.75">
      <c r="A8" s="94" t="s">
        <v>142</v>
      </c>
      <c r="B8" s="9">
        <v>2</v>
      </c>
      <c r="C8" s="76" t="s">
        <v>22</v>
      </c>
      <c r="D8" s="11" t="s">
        <v>23</v>
      </c>
      <c r="E8" s="150">
        <v>7</v>
      </c>
      <c r="F8" s="95">
        <v>2</v>
      </c>
      <c r="G8" s="188" t="s">
        <v>130</v>
      </c>
      <c r="H8" s="151">
        <v>3</v>
      </c>
      <c r="I8" s="27">
        <v>6</v>
      </c>
      <c r="J8" s="96"/>
      <c r="K8" s="97">
        <v>2</v>
      </c>
      <c r="L8" s="35"/>
      <c r="M8" s="66">
        <v>9</v>
      </c>
      <c r="N8" s="179">
        <v>4</v>
      </c>
      <c r="O8" s="66">
        <v>5</v>
      </c>
      <c r="P8" s="181">
        <v>8</v>
      </c>
      <c r="Q8" s="66">
        <v>7</v>
      </c>
      <c r="R8" s="181">
        <v>5</v>
      </c>
      <c r="S8" s="66">
        <v>6</v>
      </c>
      <c r="T8" s="181">
        <v>4</v>
      </c>
      <c r="U8" s="65">
        <v>9</v>
      </c>
      <c r="V8" s="179">
        <v>5</v>
      </c>
      <c r="W8" s="16">
        <f>SUM(E8:V8)</f>
        <v>82</v>
      </c>
      <c r="X8" s="186">
        <f>+W8/15</f>
        <v>5.466666666666667</v>
      </c>
    </row>
    <row r="9" spans="1:24" ht="12.75">
      <c r="A9" s="94" t="s">
        <v>142</v>
      </c>
      <c r="B9" s="9">
        <v>3</v>
      </c>
      <c r="C9" s="76" t="s">
        <v>83</v>
      </c>
      <c r="D9" s="11" t="s">
        <v>61</v>
      </c>
      <c r="E9" s="150">
        <v>9</v>
      </c>
      <c r="F9" s="95">
        <v>14</v>
      </c>
      <c r="G9" s="40">
        <v>13</v>
      </c>
      <c r="H9" s="151">
        <v>11</v>
      </c>
      <c r="I9" s="27">
        <v>15</v>
      </c>
      <c r="J9" s="96"/>
      <c r="K9" s="97">
        <v>11</v>
      </c>
      <c r="L9" s="35"/>
      <c r="M9" s="66">
        <v>14</v>
      </c>
      <c r="N9" s="179">
        <v>13</v>
      </c>
      <c r="O9" s="66">
        <v>11</v>
      </c>
      <c r="P9" s="179">
        <v>15</v>
      </c>
      <c r="Q9" s="189" t="s">
        <v>130</v>
      </c>
      <c r="R9" s="179">
        <v>15</v>
      </c>
      <c r="S9" s="66">
        <v>11</v>
      </c>
      <c r="T9" s="179">
        <v>12</v>
      </c>
      <c r="U9" s="66">
        <v>13</v>
      </c>
      <c r="V9" s="201" t="s">
        <v>130</v>
      </c>
      <c r="W9" s="16">
        <f>SUM(E9:V9)</f>
        <v>177</v>
      </c>
      <c r="X9" s="187">
        <f>+W9/14</f>
        <v>12.642857142857142</v>
      </c>
    </row>
    <row r="10" spans="1:24" ht="12.75">
      <c r="A10" s="94" t="s">
        <v>142</v>
      </c>
      <c r="B10" s="9">
        <v>1</v>
      </c>
      <c r="C10" s="76" t="s">
        <v>29</v>
      </c>
      <c r="D10" s="11" t="s">
        <v>30</v>
      </c>
      <c r="E10" s="150">
        <v>9</v>
      </c>
      <c r="F10" s="95">
        <v>11</v>
      </c>
      <c r="G10" s="40">
        <v>13</v>
      </c>
      <c r="H10" s="151">
        <v>13</v>
      </c>
      <c r="I10" s="27">
        <v>13</v>
      </c>
      <c r="J10" s="96"/>
      <c r="K10" s="97">
        <v>10</v>
      </c>
      <c r="L10" s="35"/>
      <c r="M10" s="66">
        <v>9</v>
      </c>
      <c r="N10" s="181">
        <v>11</v>
      </c>
      <c r="O10" s="66">
        <v>13</v>
      </c>
      <c r="P10" s="179">
        <v>11</v>
      </c>
      <c r="Q10" s="66">
        <v>15</v>
      </c>
      <c r="R10" s="181">
        <v>10</v>
      </c>
      <c r="S10" s="66">
        <v>12</v>
      </c>
      <c r="T10" s="181">
        <v>11</v>
      </c>
      <c r="U10" s="66">
        <v>13</v>
      </c>
      <c r="V10" s="200" t="s">
        <v>130</v>
      </c>
      <c r="W10" s="16">
        <f>SUM(E10:V10)</f>
        <v>174</v>
      </c>
      <c r="X10" s="187">
        <f>+W10/14</f>
        <v>12.428571428571429</v>
      </c>
    </row>
    <row r="11" spans="1:24" ht="12.75">
      <c r="A11" s="94"/>
      <c r="B11" s="9"/>
      <c r="C11" s="76"/>
      <c r="D11" s="11"/>
      <c r="E11" s="152"/>
      <c r="F11" s="41"/>
      <c r="G11" s="41"/>
      <c r="H11" s="153"/>
      <c r="I11" s="24"/>
      <c r="J11" s="35"/>
      <c r="K11" s="24"/>
      <c r="L11" s="35"/>
      <c r="M11" s="37"/>
      <c r="N11" s="37"/>
      <c r="O11" s="37"/>
      <c r="P11" s="36"/>
      <c r="Q11" s="37"/>
      <c r="R11" s="37"/>
      <c r="S11" s="37"/>
      <c r="T11" s="37"/>
      <c r="U11" s="37"/>
      <c r="V11" s="37"/>
      <c r="W11" s="16"/>
      <c r="X11" s="186"/>
    </row>
    <row r="12" spans="1:24" ht="12.75">
      <c r="A12" s="94" t="s">
        <v>143</v>
      </c>
      <c r="B12" s="9">
        <v>5</v>
      </c>
      <c r="C12" s="175" t="s">
        <v>128</v>
      </c>
      <c r="D12" s="176" t="s">
        <v>129</v>
      </c>
      <c r="E12" s="194" t="s">
        <v>130</v>
      </c>
      <c r="F12" s="95">
        <v>8</v>
      </c>
      <c r="G12" s="40">
        <v>6</v>
      </c>
      <c r="H12" s="154">
        <v>7</v>
      </c>
      <c r="I12" s="27">
        <v>7</v>
      </c>
      <c r="J12" s="96"/>
      <c r="K12" s="97">
        <v>3</v>
      </c>
      <c r="L12" s="35"/>
      <c r="M12" s="66">
        <v>9</v>
      </c>
      <c r="N12" s="195" t="s">
        <v>130</v>
      </c>
      <c r="O12" s="189" t="s">
        <v>130</v>
      </c>
      <c r="P12" s="195" t="s">
        <v>130</v>
      </c>
      <c r="Q12" s="189" t="s">
        <v>130</v>
      </c>
      <c r="R12" s="195" t="s">
        <v>130</v>
      </c>
      <c r="S12" s="189" t="s">
        <v>130</v>
      </c>
      <c r="T12" s="195" t="s">
        <v>130</v>
      </c>
      <c r="U12" s="189" t="s">
        <v>130</v>
      </c>
      <c r="V12" s="195" t="s">
        <v>130</v>
      </c>
      <c r="W12" s="16">
        <f>SUM(E12:V12)</f>
        <v>40</v>
      </c>
      <c r="X12" s="186">
        <f>+W12/6</f>
        <v>6.666666666666667</v>
      </c>
    </row>
    <row r="13" spans="1:24" ht="12.75">
      <c r="A13" s="94" t="s">
        <v>143</v>
      </c>
      <c r="B13" s="9">
        <v>2</v>
      </c>
      <c r="C13" s="76" t="s">
        <v>108</v>
      </c>
      <c r="D13" s="11" t="s">
        <v>35</v>
      </c>
      <c r="E13" s="150">
        <v>5</v>
      </c>
      <c r="F13" s="95">
        <v>7</v>
      </c>
      <c r="G13" s="113">
        <v>6</v>
      </c>
      <c r="H13" s="154">
        <v>7</v>
      </c>
      <c r="I13" s="22">
        <v>5</v>
      </c>
      <c r="J13" s="96"/>
      <c r="K13" s="96">
        <v>5</v>
      </c>
      <c r="L13" s="24"/>
      <c r="M13" s="65">
        <v>9</v>
      </c>
      <c r="N13" s="181">
        <v>8</v>
      </c>
      <c r="O13" s="199" t="s">
        <v>130</v>
      </c>
      <c r="P13" s="181">
        <v>7</v>
      </c>
      <c r="Q13" s="65">
        <v>9</v>
      </c>
      <c r="R13" s="181">
        <v>11</v>
      </c>
      <c r="S13" s="66">
        <v>10</v>
      </c>
      <c r="T13" s="181">
        <v>7</v>
      </c>
      <c r="U13" s="65">
        <v>11</v>
      </c>
      <c r="V13" s="181">
        <v>5</v>
      </c>
      <c r="W13" s="16">
        <f>SUM(E13:V13)</f>
        <v>112</v>
      </c>
      <c r="X13" s="186">
        <f>+W13/15</f>
        <v>7.466666666666667</v>
      </c>
    </row>
    <row r="14" spans="1:24" ht="12.75">
      <c r="A14" s="94" t="s">
        <v>143</v>
      </c>
      <c r="B14" s="9">
        <v>6</v>
      </c>
      <c r="C14" s="76" t="s">
        <v>109</v>
      </c>
      <c r="D14" s="11" t="s">
        <v>19</v>
      </c>
      <c r="E14" s="150">
        <v>8</v>
      </c>
      <c r="F14" s="95">
        <v>6</v>
      </c>
      <c r="G14" s="40">
        <v>11</v>
      </c>
      <c r="H14" s="154">
        <v>10</v>
      </c>
      <c r="I14" s="27">
        <v>13</v>
      </c>
      <c r="J14" s="96"/>
      <c r="K14" s="97">
        <v>3</v>
      </c>
      <c r="L14" s="24"/>
      <c r="M14" s="66">
        <v>10</v>
      </c>
      <c r="N14" s="181">
        <v>8</v>
      </c>
      <c r="O14" s="189" t="s">
        <v>130</v>
      </c>
      <c r="P14" s="181">
        <v>7</v>
      </c>
      <c r="Q14" s="66">
        <v>10</v>
      </c>
      <c r="R14" s="181">
        <v>11</v>
      </c>
      <c r="S14" s="66">
        <v>14</v>
      </c>
      <c r="T14" s="181">
        <v>10</v>
      </c>
      <c r="U14" s="65">
        <v>8</v>
      </c>
      <c r="V14" s="181">
        <v>4</v>
      </c>
      <c r="W14" s="16">
        <f>SUM(E14:V14)</f>
        <v>133</v>
      </c>
      <c r="X14" s="186">
        <f>+W14/15</f>
        <v>8.866666666666667</v>
      </c>
    </row>
    <row r="15" spans="1:24" ht="12.75">
      <c r="A15" s="94" t="s">
        <v>143</v>
      </c>
      <c r="B15" s="9">
        <v>1</v>
      </c>
      <c r="C15" s="90" t="s">
        <v>82</v>
      </c>
      <c r="D15" s="64" t="s">
        <v>19</v>
      </c>
      <c r="E15" s="150">
        <v>5</v>
      </c>
      <c r="F15" s="95">
        <v>7</v>
      </c>
      <c r="G15" s="40">
        <v>8</v>
      </c>
      <c r="H15" s="154">
        <v>7</v>
      </c>
      <c r="I15" s="196" t="s">
        <v>130</v>
      </c>
      <c r="J15" s="197"/>
      <c r="K15" s="198" t="s">
        <v>130</v>
      </c>
      <c r="L15" s="24"/>
      <c r="M15" s="66">
        <v>12</v>
      </c>
      <c r="N15" s="181">
        <v>8</v>
      </c>
      <c r="O15" s="189" t="s">
        <v>130</v>
      </c>
      <c r="P15" s="181">
        <v>12</v>
      </c>
      <c r="Q15" s="189" t="s">
        <v>130</v>
      </c>
      <c r="R15" s="200" t="s">
        <v>130</v>
      </c>
      <c r="S15" s="189" t="s">
        <v>130</v>
      </c>
      <c r="T15" s="200" t="s">
        <v>130</v>
      </c>
      <c r="U15" s="199" t="s">
        <v>130</v>
      </c>
      <c r="V15" s="200" t="s">
        <v>130</v>
      </c>
      <c r="W15" s="16">
        <f>SUM(E15:V15)</f>
        <v>59</v>
      </c>
      <c r="X15" s="186">
        <f>+W15/7</f>
        <v>8.428571428571429</v>
      </c>
    </row>
    <row r="16" spans="1:24" ht="12.75">
      <c r="A16" s="94"/>
      <c r="B16" s="9"/>
      <c r="C16" s="90"/>
      <c r="D16" s="64"/>
      <c r="E16" s="152"/>
      <c r="F16" s="41"/>
      <c r="G16" s="41"/>
      <c r="H16" s="153"/>
      <c r="I16" s="24"/>
      <c r="J16" s="35"/>
      <c r="K16" s="24"/>
      <c r="L16" s="35"/>
      <c r="M16" s="37"/>
      <c r="N16" s="36"/>
      <c r="O16" s="37"/>
      <c r="P16" s="36"/>
      <c r="Q16" s="28"/>
      <c r="R16" s="36"/>
      <c r="S16" s="37"/>
      <c r="T16" s="36"/>
      <c r="U16" s="28"/>
      <c r="V16" s="38"/>
      <c r="W16" s="16"/>
      <c r="X16" s="186"/>
    </row>
    <row r="17" spans="1:24" ht="12.75">
      <c r="A17" s="94" t="s">
        <v>144</v>
      </c>
      <c r="B17" s="9">
        <v>2</v>
      </c>
      <c r="C17" s="76" t="s">
        <v>44</v>
      </c>
      <c r="D17" s="11" t="s">
        <v>37</v>
      </c>
      <c r="E17" s="207" t="s">
        <v>130</v>
      </c>
      <c r="F17" s="40">
        <v>14</v>
      </c>
      <c r="G17" s="206" t="s">
        <v>130</v>
      </c>
      <c r="H17" s="156">
        <v>12</v>
      </c>
      <c r="I17" s="96">
        <v>9</v>
      </c>
      <c r="J17" s="143"/>
      <c r="K17" s="204" t="s">
        <v>130</v>
      </c>
      <c r="L17" s="24"/>
      <c r="M17" s="179">
        <v>5</v>
      </c>
      <c r="N17" s="189" t="s">
        <v>130</v>
      </c>
      <c r="O17" s="195" t="s">
        <v>130</v>
      </c>
      <c r="P17" s="189" t="s">
        <v>130</v>
      </c>
      <c r="Q17" s="200" t="s">
        <v>130</v>
      </c>
      <c r="R17" s="189" t="s">
        <v>130</v>
      </c>
      <c r="S17" s="200" t="s">
        <v>130</v>
      </c>
      <c r="T17" s="200" t="s">
        <v>130</v>
      </c>
      <c r="U17" s="195" t="s">
        <v>130</v>
      </c>
      <c r="V17" s="215" t="s">
        <v>130</v>
      </c>
      <c r="W17" s="16">
        <f>SUM(E17:V17)</f>
        <v>40</v>
      </c>
      <c r="X17" s="186">
        <f>+W17/4</f>
        <v>10</v>
      </c>
    </row>
    <row r="18" spans="1:24" ht="12.75">
      <c r="A18" s="94" t="s">
        <v>144</v>
      </c>
      <c r="B18" s="9">
        <v>6</v>
      </c>
      <c r="C18" s="76" t="s">
        <v>42</v>
      </c>
      <c r="D18" s="11" t="s">
        <v>43</v>
      </c>
      <c r="E18" s="155">
        <v>4</v>
      </c>
      <c r="F18" s="40">
        <v>4</v>
      </c>
      <c r="G18" s="116">
        <v>3</v>
      </c>
      <c r="H18" s="208" t="s">
        <v>130</v>
      </c>
      <c r="I18" s="96">
        <v>2</v>
      </c>
      <c r="J18" s="22"/>
      <c r="K18" s="22">
        <v>8</v>
      </c>
      <c r="L18" s="24"/>
      <c r="M18" s="181">
        <v>7</v>
      </c>
      <c r="N18" s="66">
        <v>6</v>
      </c>
      <c r="O18" s="179">
        <v>6</v>
      </c>
      <c r="P18" s="66">
        <v>10</v>
      </c>
      <c r="Q18" s="181">
        <v>7</v>
      </c>
      <c r="R18" s="66">
        <v>9</v>
      </c>
      <c r="S18" s="181">
        <v>9</v>
      </c>
      <c r="T18" s="200" t="s">
        <v>130</v>
      </c>
      <c r="U18" s="195" t="s">
        <v>130</v>
      </c>
      <c r="V18" s="215" t="s">
        <v>130</v>
      </c>
      <c r="W18" s="16">
        <f>SUM(E18:V18)</f>
        <v>75</v>
      </c>
      <c r="X18" s="186">
        <f>+W18/12</f>
        <v>6.25</v>
      </c>
    </row>
    <row r="19" spans="1:24" ht="12.75">
      <c r="A19" s="94" t="s">
        <v>144</v>
      </c>
      <c r="B19" s="9">
        <v>4</v>
      </c>
      <c r="C19" s="76" t="s">
        <v>45</v>
      </c>
      <c r="D19" s="11" t="s">
        <v>46</v>
      </c>
      <c r="E19" s="155">
        <v>6</v>
      </c>
      <c r="F19" s="40">
        <v>8</v>
      </c>
      <c r="G19" s="95">
        <v>8</v>
      </c>
      <c r="H19" s="157">
        <v>6</v>
      </c>
      <c r="I19" s="95">
        <v>7</v>
      </c>
      <c r="J19" s="27"/>
      <c r="K19" s="40">
        <v>12</v>
      </c>
      <c r="L19" s="70"/>
      <c r="M19" s="180">
        <v>5</v>
      </c>
      <c r="N19" s="183">
        <v>3</v>
      </c>
      <c r="O19" s="180">
        <v>7</v>
      </c>
      <c r="P19" s="202" t="s">
        <v>130</v>
      </c>
      <c r="Q19" s="180">
        <v>6</v>
      </c>
      <c r="R19" s="202" t="s">
        <v>130</v>
      </c>
      <c r="S19" s="203" t="s">
        <v>130</v>
      </c>
      <c r="T19" s="201" t="s">
        <v>130</v>
      </c>
      <c r="U19" s="180">
        <v>4</v>
      </c>
      <c r="V19" s="183">
        <v>5</v>
      </c>
      <c r="W19" s="16">
        <f>SUM(E19:V19)</f>
        <v>77</v>
      </c>
      <c r="X19" s="186">
        <f>+W19/12</f>
        <v>6.416666666666667</v>
      </c>
    </row>
    <row r="20" spans="1:24" ht="12.75">
      <c r="A20" s="94" t="s">
        <v>144</v>
      </c>
      <c r="B20" s="9">
        <v>4</v>
      </c>
      <c r="C20" s="5" t="s">
        <v>124</v>
      </c>
      <c r="D20" s="91" t="s">
        <v>125</v>
      </c>
      <c r="E20" s="155">
        <v>7</v>
      </c>
      <c r="F20" s="40">
        <v>8</v>
      </c>
      <c r="G20" s="205" t="s">
        <v>130</v>
      </c>
      <c r="H20" s="157">
        <v>7</v>
      </c>
      <c r="I20" s="97">
        <v>2</v>
      </c>
      <c r="J20" s="113"/>
      <c r="K20" s="196" t="s">
        <v>130</v>
      </c>
      <c r="L20" s="35"/>
      <c r="M20" s="181">
        <v>8</v>
      </c>
      <c r="N20" s="65">
        <v>3</v>
      </c>
      <c r="O20" s="181">
        <v>5</v>
      </c>
      <c r="P20" s="65">
        <v>7</v>
      </c>
      <c r="Q20" s="181">
        <v>11</v>
      </c>
      <c r="R20" s="65">
        <v>9</v>
      </c>
      <c r="S20" s="181">
        <v>7</v>
      </c>
      <c r="T20" s="195" t="s">
        <v>130</v>
      </c>
      <c r="U20" s="181">
        <v>9</v>
      </c>
      <c r="V20" s="183">
        <v>7</v>
      </c>
      <c r="W20" s="16">
        <f>SUM(E20:V20)</f>
        <v>90</v>
      </c>
      <c r="X20" s="186">
        <f>+W20/13</f>
        <v>6.923076923076923</v>
      </c>
    </row>
    <row r="21" spans="1:24" ht="12.75">
      <c r="A21" s="94"/>
      <c r="B21" s="9"/>
      <c r="C21" s="90"/>
      <c r="D21" s="64"/>
      <c r="E21" s="152"/>
      <c r="F21" s="41"/>
      <c r="G21" s="41"/>
      <c r="H21" s="153"/>
      <c r="I21" s="24"/>
      <c r="J21" s="35"/>
      <c r="K21" s="24"/>
      <c r="L21" s="35"/>
      <c r="M21" s="37"/>
      <c r="N21" s="36"/>
      <c r="O21" s="37"/>
      <c r="P21" s="36"/>
      <c r="Q21" s="28"/>
      <c r="R21" s="36"/>
      <c r="S21" s="37"/>
      <c r="T21" s="36"/>
      <c r="U21" s="28"/>
      <c r="V21" s="38"/>
      <c r="W21" s="16"/>
      <c r="X21" s="186"/>
    </row>
    <row r="22" spans="1:24" ht="12.75">
      <c r="A22" s="94" t="s">
        <v>145</v>
      </c>
      <c r="B22" s="9">
        <v>1</v>
      </c>
      <c r="C22" s="76" t="s">
        <v>75</v>
      </c>
      <c r="D22" s="11" t="s">
        <v>76</v>
      </c>
      <c r="E22" s="150">
        <v>10</v>
      </c>
      <c r="F22" s="95">
        <v>6</v>
      </c>
      <c r="G22" s="209" t="s">
        <v>130</v>
      </c>
      <c r="H22" s="154">
        <v>8</v>
      </c>
      <c r="I22" s="22">
        <v>7</v>
      </c>
      <c r="J22" s="96"/>
      <c r="K22" s="96">
        <v>6</v>
      </c>
      <c r="L22" s="24"/>
      <c r="M22" s="65">
        <v>5</v>
      </c>
      <c r="N22" s="181">
        <v>5</v>
      </c>
      <c r="O22" s="65">
        <v>4</v>
      </c>
      <c r="P22" s="181">
        <v>6</v>
      </c>
      <c r="Q22" s="65">
        <v>10</v>
      </c>
      <c r="R22" s="181">
        <v>6</v>
      </c>
      <c r="S22" s="66">
        <v>8</v>
      </c>
      <c r="T22" s="181">
        <v>9</v>
      </c>
      <c r="U22" s="65">
        <v>7</v>
      </c>
      <c r="V22" s="191">
        <v>5</v>
      </c>
      <c r="W22" s="16">
        <f>SUM(E22:V22)</f>
        <v>102</v>
      </c>
      <c r="X22" s="186">
        <f>+W22/15</f>
        <v>6.8</v>
      </c>
    </row>
    <row r="23" spans="1:24" ht="12.75">
      <c r="A23" s="94" t="s">
        <v>145</v>
      </c>
      <c r="B23" s="9">
        <v>5</v>
      </c>
      <c r="C23" s="76" t="s">
        <v>40</v>
      </c>
      <c r="D23" s="11" t="s">
        <v>41</v>
      </c>
      <c r="E23" s="150">
        <v>8</v>
      </c>
      <c r="F23" s="95">
        <v>1</v>
      </c>
      <c r="G23" s="113">
        <v>9</v>
      </c>
      <c r="H23" s="154">
        <v>5</v>
      </c>
      <c r="I23" s="22">
        <v>4</v>
      </c>
      <c r="J23" s="96"/>
      <c r="K23" s="96">
        <v>2</v>
      </c>
      <c r="L23" s="24"/>
      <c r="M23" s="66">
        <v>11</v>
      </c>
      <c r="N23" s="181">
        <v>7</v>
      </c>
      <c r="O23" s="65">
        <v>10</v>
      </c>
      <c r="P23" s="181">
        <v>4</v>
      </c>
      <c r="Q23" s="65">
        <v>8</v>
      </c>
      <c r="R23" s="181">
        <v>11</v>
      </c>
      <c r="S23" s="66">
        <v>4</v>
      </c>
      <c r="T23" s="181">
        <v>3</v>
      </c>
      <c r="U23" s="65">
        <v>4</v>
      </c>
      <c r="V23" s="191">
        <v>8</v>
      </c>
      <c r="W23" s="16">
        <f>SUM(E23:V23)</f>
        <v>99</v>
      </c>
      <c r="X23" s="186">
        <f>+W23/16</f>
        <v>6.1875</v>
      </c>
    </row>
    <row r="24" spans="1:24" ht="12.75">
      <c r="A24" s="94" t="s">
        <v>145</v>
      </c>
      <c r="B24" s="9">
        <v>4</v>
      </c>
      <c r="C24" s="76" t="s">
        <v>48</v>
      </c>
      <c r="D24" s="11" t="s">
        <v>49</v>
      </c>
      <c r="E24" s="150">
        <v>11</v>
      </c>
      <c r="F24" s="95">
        <v>10</v>
      </c>
      <c r="G24" s="40">
        <v>6</v>
      </c>
      <c r="H24" s="151">
        <v>8</v>
      </c>
      <c r="I24" s="40">
        <v>15</v>
      </c>
      <c r="J24" s="96"/>
      <c r="K24" s="95">
        <v>9</v>
      </c>
      <c r="L24" s="70"/>
      <c r="M24" s="51">
        <v>10</v>
      </c>
      <c r="N24" s="182">
        <v>8</v>
      </c>
      <c r="O24" s="51">
        <v>8</v>
      </c>
      <c r="P24" s="182">
        <v>10</v>
      </c>
      <c r="Q24" s="51">
        <v>15</v>
      </c>
      <c r="R24" s="182">
        <v>11</v>
      </c>
      <c r="S24" s="51">
        <v>8</v>
      </c>
      <c r="T24" s="182">
        <v>11</v>
      </c>
      <c r="U24" s="51">
        <v>10</v>
      </c>
      <c r="V24" s="182">
        <v>10</v>
      </c>
      <c r="W24" s="16">
        <f>SUM(E24:V24)</f>
        <v>160</v>
      </c>
      <c r="X24" s="186">
        <f>+W24/16</f>
        <v>10</v>
      </c>
    </row>
    <row r="25" spans="1:24" ht="12.75">
      <c r="A25" s="94" t="s">
        <v>145</v>
      </c>
      <c r="B25" s="9">
        <v>3</v>
      </c>
      <c r="C25" s="5" t="s">
        <v>131</v>
      </c>
      <c r="D25" s="91" t="s">
        <v>132</v>
      </c>
      <c r="E25" s="150">
        <v>7</v>
      </c>
      <c r="F25" s="95">
        <v>3</v>
      </c>
      <c r="G25" s="40">
        <v>9</v>
      </c>
      <c r="H25" s="151">
        <v>3</v>
      </c>
      <c r="I25" s="27">
        <v>8</v>
      </c>
      <c r="J25" s="96"/>
      <c r="K25" s="97">
        <v>3</v>
      </c>
      <c r="L25" s="35"/>
      <c r="M25" s="66">
        <v>5</v>
      </c>
      <c r="N25" s="179">
        <v>2</v>
      </c>
      <c r="O25" s="66">
        <v>3</v>
      </c>
      <c r="P25" s="179">
        <v>6</v>
      </c>
      <c r="Q25" s="66">
        <v>8</v>
      </c>
      <c r="R25" s="179">
        <v>0</v>
      </c>
      <c r="S25" s="66">
        <v>8</v>
      </c>
      <c r="T25" s="179">
        <v>5</v>
      </c>
      <c r="U25" s="66">
        <v>7</v>
      </c>
      <c r="V25" s="182">
        <v>6</v>
      </c>
      <c r="W25" s="16">
        <f>SUM(E25:V25)</f>
        <v>83</v>
      </c>
      <c r="X25" s="186">
        <f>+W25/16</f>
        <v>5.1875</v>
      </c>
    </row>
    <row r="26" spans="1:24" ht="12.75">
      <c r="A26" s="94"/>
      <c r="B26" s="9"/>
      <c r="C26" s="90"/>
      <c r="D26" s="64"/>
      <c r="E26" s="152"/>
      <c r="F26" s="41"/>
      <c r="G26" s="41"/>
      <c r="H26" s="153"/>
      <c r="I26" s="24"/>
      <c r="J26" s="35"/>
      <c r="K26" s="24"/>
      <c r="L26" s="35"/>
      <c r="M26" s="37"/>
      <c r="N26" s="36"/>
      <c r="O26" s="37"/>
      <c r="P26" s="36"/>
      <c r="Q26" s="28"/>
      <c r="R26" s="36"/>
      <c r="S26" s="37"/>
      <c r="T26" s="36"/>
      <c r="U26" s="28"/>
      <c r="V26" s="38"/>
      <c r="W26" s="16"/>
      <c r="X26" s="186"/>
    </row>
    <row r="27" spans="1:24" ht="12.75">
      <c r="A27" s="94" t="s">
        <v>146</v>
      </c>
      <c r="B27" s="9">
        <v>4</v>
      </c>
      <c r="C27" s="5" t="s">
        <v>45</v>
      </c>
      <c r="D27" s="91" t="s">
        <v>37</v>
      </c>
      <c r="E27" s="155">
        <v>7</v>
      </c>
      <c r="F27" s="40">
        <v>4</v>
      </c>
      <c r="G27" s="116">
        <v>3</v>
      </c>
      <c r="H27" s="156">
        <v>4</v>
      </c>
      <c r="I27" s="96">
        <v>4</v>
      </c>
      <c r="J27" s="143"/>
      <c r="K27" s="22">
        <v>8</v>
      </c>
      <c r="L27" s="24"/>
      <c r="M27" s="179">
        <v>5</v>
      </c>
      <c r="N27" s="66">
        <v>9</v>
      </c>
      <c r="O27" s="179">
        <v>5</v>
      </c>
      <c r="P27" s="66">
        <v>5</v>
      </c>
      <c r="Q27" s="195" t="s">
        <v>130</v>
      </c>
      <c r="R27" s="66">
        <v>8</v>
      </c>
      <c r="S27" s="200" t="s">
        <v>130</v>
      </c>
      <c r="T27" s="181">
        <v>4</v>
      </c>
      <c r="U27" s="195" t="s">
        <v>130</v>
      </c>
      <c r="V27" s="51">
        <v>4</v>
      </c>
      <c r="W27" s="16">
        <f>SUM(E27:V27)</f>
        <v>70</v>
      </c>
      <c r="X27" s="186">
        <f>+W27/13</f>
        <v>5.384615384615385</v>
      </c>
    </row>
    <row r="28" spans="1:24" ht="12.75">
      <c r="A28" s="94" t="s">
        <v>146</v>
      </c>
      <c r="B28" s="9">
        <v>1</v>
      </c>
      <c r="C28" s="5" t="s">
        <v>45</v>
      </c>
      <c r="D28" s="91" t="s">
        <v>112</v>
      </c>
      <c r="E28" s="155">
        <v>11</v>
      </c>
      <c r="F28" s="40">
        <v>12</v>
      </c>
      <c r="G28" s="116">
        <v>10</v>
      </c>
      <c r="H28" s="156">
        <v>14</v>
      </c>
      <c r="I28" s="96">
        <v>14</v>
      </c>
      <c r="J28" s="22"/>
      <c r="K28" s="22">
        <v>14</v>
      </c>
      <c r="L28" s="24"/>
      <c r="M28" s="181">
        <v>16</v>
      </c>
      <c r="N28" s="66">
        <v>11</v>
      </c>
      <c r="O28" s="181">
        <v>14</v>
      </c>
      <c r="P28" s="189" t="s">
        <v>130</v>
      </c>
      <c r="Q28" s="195" t="s">
        <v>130</v>
      </c>
      <c r="R28" s="66">
        <v>15</v>
      </c>
      <c r="S28" s="181">
        <v>15</v>
      </c>
      <c r="T28" s="181">
        <v>3</v>
      </c>
      <c r="U28" s="179">
        <v>9</v>
      </c>
      <c r="V28" s="193">
        <v>12</v>
      </c>
      <c r="W28" s="16">
        <f>SUM(E28:V28)</f>
        <v>170</v>
      </c>
      <c r="X28" s="187">
        <f>+W28/14</f>
        <v>12.142857142857142</v>
      </c>
    </row>
    <row r="29" spans="1:24" ht="12.75">
      <c r="A29" s="94" t="s">
        <v>146</v>
      </c>
      <c r="B29" s="9">
        <v>3</v>
      </c>
      <c r="C29" s="21" t="s">
        <v>113</v>
      </c>
      <c r="D29" s="91" t="s">
        <v>114</v>
      </c>
      <c r="E29" s="155">
        <v>5</v>
      </c>
      <c r="F29" s="40">
        <v>8</v>
      </c>
      <c r="G29" s="95">
        <v>7</v>
      </c>
      <c r="H29" s="157">
        <v>11</v>
      </c>
      <c r="I29" s="97">
        <v>12</v>
      </c>
      <c r="J29" s="27"/>
      <c r="K29" s="27">
        <v>13</v>
      </c>
      <c r="L29" s="35"/>
      <c r="M29" s="200" t="s">
        <v>130</v>
      </c>
      <c r="N29" s="65">
        <v>14</v>
      </c>
      <c r="O29" s="200" t="s">
        <v>130</v>
      </c>
      <c r="P29" s="65">
        <v>10</v>
      </c>
      <c r="Q29" s="200" t="s">
        <v>130</v>
      </c>
      <c r="R29" s="65">
        <v>10</v>
      </c>
      <c r="S29" s="181">
        <v>13</v>
      </c>
      <c r="T29" s="195" t="s">
        <v>130</v>
      </c>
      <c r="U29" s="181">
        <v>8</v>
      </c>
      <c r="V29" s="213">
        <v>9</v>
      </c>
      <c r="W29" s="16">
        <f>SUM(E29:V29)</f>
        <v>120</v>
      </c>
      <c r="X29" s="186">
        <f>+W29/12</f>
        <v>10</v>
      </c>
    </row>
    <row r="30" spans="1:24" ht="12.75">
      <c r="A30" s="94" t="s">
        <v>146</v>
      </c>
      <c r="B30" s="9">
        <v>3</v>
      </c>
      <c r="C30" s="5" t="s">
        <v>113</v>
      </c>
      <c r="D30" s="91" t="s">
        <v>133</v>
      </c>
      <c r="E30" s="155">
        <v>0</v>
      </c>
      <c r="F30" s="40">
        <v>3</v>
      </c>
      <c r="G30" s="95">
        <v>5</v>
      </c>
      <c r="H30" s="156">
        <v>1</v>
      </c>
      <c r="I30" s="97">
        <v>1</v>
      </c>
      <c r="J30" s="113"/>
      <c r="K30" s="27">
        <v>4</v>
      </c>
      <c r="L30" s="24"/>
      <c r="M30" s="181">
        <v>5</v>
      </c>
      <c r="N30" s="66">
        <v>6</v>
      </c>
      <c r="O30" s="181">
        <v>5</v>
      </c>
      <c r="P30" s="66">
        <v>5</v>
      </c>
      <c r="Q30" s="195" t="s">
        <v>130</v>
      </c>
      <c r="R30" s="66">
        <v>4</v>
      </c>
      <c r="S30" s="181">
        <v>5</v>
      </c>
      <c r="T30" s="181">
        <v>3</v>
      </c>
      <c r="U30" s="181">
        <v>5</v>
      </c>
      <c r="V30" s="66">
        <v>5</v>
      </c>
      <c r="W30" s="16">
        <f>SUM(E30:V30)</f>
        <v>57</v>
      </c>
      <c r="X30" s="186">
        <f>+W30/15</f>
        <v>3.8</v>
      </c>
    </row>
    <row r="31" spans="1:24" ht="12.75">
      <c r="A31" s="94"/>
      <c r="B31" s="9"/>
      <c r="C31" s="90"/>
      <c r="D31" s="64"/>
      <c r="E31" s="152"/>
      <c r="F31" s="41"/>
      <c r="G31" s="41"/>
      <c r="H31" s="153"/>
      <c r="I31" s="24"/>
      <c r="J31" s="35"/>
      <c r="K31" s="24"/>
      <c r="L31" s="35"/>
      <c r="M31" s="37"/>
      <c r="N31" s="36"/>
      <c r="O31" s="37"/>
      <c r="P31" s="36"/>
      <c r="Q31" s="28"/>
      <c r="R31" s="36"/>
      <c r="S31" s="37"/>
      <c r="T31" s="36"/>
      <c r="U31" s="28"/>
      <c r="V31" s="38"/>
      <c r="W31" s="16"/>
      <c r="X31" s="186"/>
    </row>
    <row r="32" spans="1:24" ht="12.75">
      <c r="A32" s="94" t="s">
        <v>147</v>
      </c>
      <c r="B32" s="9">
        <v>4</v>
      </c>
      <c r="C32" s="76" t="s">
        <v>18</v>
      </c>
      <c r="D32" s="11" t="s">
        <v>19</v>
      </c>
      <c r="E32" s="150">
        <v>8</v>
      </c>
      <c r="F32" s="95">
        <v>10</v>
      </c>
      <c r="G32" s="40">
        <v>9</v>
      </c>
      <c r="H32" s="151">
        <v>7</v>
      </c>
      <c r="I32" s="27">
        <v>6</v>
      </c>
      <c r="J32" s="96"/>
      <c r="K32" s="97">
        <v>9</v>
      </c>
      <c r="L32" s="35"/>
      <c r="M32" s="66">
        <v>9</v>
      </c>
      <c r="N32" s="179">
        <v>3</v>
      </c>
      <c r="O32" s="66">
        <v>10</v>
      </c>
      <c r="P32" s="195" t="s">
        <v>130</v>
      </c>
      <c r="Q32" s="66">
        <v>9</v>
      </c>
      <c r="R32" s="179">
        <v>10</v>
      </c>
      <c r="S32" s="66">
        <v>7</v>
      </c>
      <c r="T32" s="179">
        <v>10</v>
      </c>
      <c r="U32" s="66">
        <v>12</v>
      </c>
      <c r="V32" s="182">
        <v>10</v>
      </c>
      <c r="W32" s="16">
        <f>SUM(E32:V32)</f>
        <v>129</v>
      </c>
      <c r="X32" s="186">
        <f>+W32/15</f>
        <v>8.6</v>
      </c>
    </row>
    <row r="33" spans="1:24" ht="12.75">
      <c r="A33" s="94" t="s">
        <v>147</v>
      </c>
      <c r="B33" s="9">
        <v>2</v>
      </c>
      <c r="C33" s="76" t="s">
        <v>88</v>
      </c>
      <c r="D33" s="11" t="s">
        <v>81</v>
      </c>
      <c r="E33" s="194" t="s">
        <v>130</v>
      </c>
      <c r="F33" s="95">
        <v>10</v>
      </c>
      <c r="G33" s="40">
        <v>8</v>
      </c>
      <c r="H33" s="151">
        <v>12</v>
      </c>
      <c r="I33" s="27">
        <v>8</v>
      </c>
      <c r="J33" s="96"/>
      <c r="K33" s="97">
        <v>7</v>
      </c>
      <c r="L33" s="35"/>
      <c r="M33" s="66">
        <v>6</v>
      </c>
      <c r="N33" s="195" t="s">
        <v>130</v>
      </c>
      <c r="O33" s="66">
        <v>11</v>
      </c>
      <c r="P33" s="179">
        <v>7</v>
      </c>
      <c r="Q33" s="189" t="s">
        <v>130</v>
      </c>
      <c r="R33" s="179">
        <v>13</v>
      </c>
      <c r="S33" s="66">
        <v>13</v>
      </c>
      <c r="T33" s="179">
        <v>13</v>
      </c>
      <c r="U33" s="66">
        <v>13</v>
      </c>
      <c r="V33" s="182">
        <v>9</v>
      </c>
      <c r="W33" s="16">
        <f>SUM(E33:V33)</f>
        <v>130</v>
      </c>
      <c r="X33" s="186">
        <f>+W33/13</f>
        <v>10</v>
      </c>
    </row>
    <row r="34" spans="1:24" ht="12.75">
      <c r="A34" s="94" t="s">
        <v>147</v>
      </c>
      <c r="B34" s="9">
        <v>5</v>
      </c>
      <c r="C34" s="5" t="s">
        <v>105</v>
      </c>
      <c r="D34" s="91" t="s">
        <v>114</v>
      </c>
      <c r="E34" s="150">
        <v>2</v>
      </c>
      <c r="F34" s="95">
        <v>2</v>
      </c>
      <c r="G34" s="40">
        <v>5</v>
      </c>
      <c r="H34" s="151">
        <v>2</v>
      </c>
      <c r="I34" s="27">
        <v>5</v>
      </c>
      <c r="J34" s="96"/>
      <c r="K34" s="97">
        <v>3</v>
      </c>
      <c r="L34" s="35"/>
      <c r="M34" s="66">
        <v>4</v>
      </c>
      <c r="N34" s="179">
        <v>4</v>
      </c>
      <c r="O34" s="66">
        <v>1</v>
      </c>
      <c r="P34" s="195" t="s">
        <v>130</v>
      </c>
      <c r="Q34" s="66">
        <v>4</v>
      </c>
      <c r="R34" s="179">
        <v>4</v>
      </c>
      <c r="S34" s="66">
        <v>3</v>
      </c>
      <c r="T34" s="179">
        <v>5</v>
      </c>
      <c r="U34" s="66">
        <v>3</v>
      </c>
      <c r="V34" s="182">
        <v>4</v>
      </c>
      <c r="W34" s="16">
        <f>SUM(E34:V34)</f>
        <v>51</v>
      </c>
      <c r="X34" s="186">
        <f>+W34/15</f>
        <v>3.4</v>
      </c>
    </row>
    <row r="35" spans="1:24" ht="12.75">
      <c r="A35" s="94" t="s">
        <v>147</v>
      </c>
      <c r="B35" s="9">
        <v>6</v>
      </c>
      <c r="C35" s="5" t="s">
        <v>121</v>
      </c>
      <c r="D35" s="91" t="s">
        <v>93</v>
      </c>
      <c r="E35" s="150">
        <v>11</v>
      </c>
      <c r="F35" s="95">
        <v>11</v>
      </c>
      <c r="G35" s="40">
        <v>9</v>
      </c>
      <c r="H35" s="151">
        <v>12</v>
      </c>
      <c r="I35" s="27">
        <v>14</v>
      </c>
      <c r="J35" s="96"/>
      <c r="K35" s="97">
        <v>9</v>
      </c>
      <c r="L35" s="35"/>
      <c r="M35" s="66">
        <v>8</v>
      </c>
      <c r="N35" s="179">
        <v>10</v>
      </c>
      <c r="O35" s="66" t="s">
        <v>130</v>
      </c>
      <c r="P35" s="179">
        <v>12</v>
      </c>
      <c r="Q35" s="66">
        <v>9</v>
      </c>
      <c r="R35" s="179">
        <v>5</v>
      </c>
      <c r="S35" s="66">
        <v>6</v>
      </c>
      <c r="T35" s="179">
        <v>12</v>
      </c>
      <c r="U35" s="66">
        <v>11</v>
      </c>
      <c r="V35" s="182">
        <v>9</v>
      </c>
      <c r="W35" s="16">
        <f>SUM(E35:V35)</f>
        <v>148</v>
      </c>
      <c r="X35" s="186">
        <f>+W35/16</f>
        <v>9.25</v>
      </c>
    </row>
    <row r="36" spans="1:24" ht="12.75">
      <c r="A36" s="94"/>
      <c r="B36" s="9"/>
      <c r="C36" s="90"/>
      <c r="D36" s="64"/>
      <c r="E36" s="152"/>
      <c r="F36" s="41"/>
      <c r="G36" s="41"/>
      <c r="H36" s="153"/>
      <c r="I36" s="24"/>
      <c r="J36" s="35"/>
      <c r="K36" s="24"/>
      <c r="L36" s="35"/>
      <c r="M36" s="37"/>
      <c r="N36" s="36"/>
      <c r="O36" s="37"/>
      <c r="P36" s="36"/>
      <c r="Q36" s="28"/>
      <c r="R36" s="36"/>
      <c r="S36" s="37"/>
      <c r="T36" s="36"/>
      <c r="U36" s="28"/>
      <c r="V36" s="38"/>
      <c r="W36" s="16"/>
      <c r="X36" s="186"/>
    </row>
    <row r="37" spans="1:24" ht="12.75">
      <c r="A37" s="94" t="s">
        <v>148</v>
      </c>
      <c r="B37" s="9">
        <v>4</v>
      </c>
      <c r="C37" s="76" t="s">
        <v>62</v>
      </c>
      <c r="D37" s="11" t="s">
        <v>63</v>
      </c>
      <c r="E37" s="155">
        <v>4</v>
      </c>
      <c r="F37" s="40">
        <v>3</v>
      </c>
      <c r="G37" s="95">
        <v>2</v>
      </c>
      <c r="H37" s="157">
        <v>8</v>
      </c>
      <c r="I37" s="97">
        <v>4</v>
      </c>
      <c r="J37" s="143"/>
      <c r="K37" s="27">
        <v>5</v>
      </c>
      <c r="L37" s="35"/>
      <c r="M37" s="181">
        <v>5</v>
      </c>
      <c r="N37" s="66">
        <v>4</v>
      </c>
      <c r="O37" s="181">
        <v>2</v>
      </c>
      <c r="P37" s="66">
        <v>7</v>
      </c>
      <c r="Q37" s="200" t="s">
        <v>130</v>
      </c>
      <c r="R37" s="66">
        <v>6</v>
      </c>
      <c r="S37" s="200" t="s">
        <v>130</v>
      </c>
      <c r="T37" s="181">
        <v>5</v>
      </c>
      <c r="U37" s="181">
        <v>5</v>
      </c>
      <c r="V37" s="193">
        <v>4</v>
      </c>
      <c r="W37" s="16">
        <f>SUM(E37:V37)</f>
        <v>64</v>
      </c>
      <c r="X37" s="186">
        <f>+W37/14</f>
        <v>4.571428571428571</v>
      </c>
    </row>
    <row r="38" spans="1:24" ht="12.75">
      <c r="A38" s="94" t="s">
        <v>148</v>
      </c>
      <c r="B38" s="9">
        <v>6</v>
      </c>
      <c r="C38" s="5" t="s">
        <v>126</v>
      </c>
      <c r="D38" s="91" t="s">
        <v>127</v>
      </c>
      <c r="E38" s="155">
        <v>1</v>
      </c>
      <c r="F38" s="40">
        <v>1</v>
      </c>
      <c r="G38" s="95">
        <v>1</v>
      </c>
      <c r="H38" s="156">
        <v>4</v>
      </c>
      <c r="I38" s="96">
        <v>3</v>
      </c>
      <c r="J38" s="22"/>
      <c r="K38" s="196" t="s">
        <v>130</v>
      </c>
      <c r="L38" s="24"/>
      <c r="M38" s="181">
        <v>0</v>
      </c>
      <c r="N38" s="66">
        <v>4</v>
      </c>
      <c r="O38" s="179">
        <v>1</v>
      </c>
      <c r="P38" s="65">
        <v>5</v>
      </c>
      <c r="Q38" s="195" t="s">
        <v>130</v>
      </c>
      <c r="R38" s="65">
        <v>13</v>
      </c>
      <c r="S38" s="200" t="s">
        <v>130</v>
      </c>
      <c r="T38" s="179">
        <v>9</v>
      </c>
      <c r="U38" s="195" t="s">
        <v>130</v>
      </c>
      <c r="V38" s="215" t="s">
        <v>130</v>
      </c>
      <c r="W38" s="16">
        <f>SUM(E38:V38)</f>
        <v>42</v>
      </c>
      <c r="X38" s="186">
        <f>+W38/11</f>
        <v>3.8181818181818183</v>
      </c>
    </row>
    <row r="39" spans="1:24" ht="12.75">
      <c r="A39" s="94" t="s">
        <v>148</v>
      </c>
      <c r="B39" s="9">
        <v>2</v>
      </c>
      <c r="C39" s="76" t="s">
        <v>85</v>
      </c>
      <c r="D39" s="11" t="s">
        <v>86</v>
      </c>
      <c r="E39" s="155">
        <v>6</v>
      </c>
      <c r="F39" s="188" t="s">
        <v>130</v>
      </c>
      <c r="G39" s="116">
        <v>1</v>
      </c>
      <c r="H39" s="156">
        <v>6</v>
      </c>
      <c r="I39" s="197" t="s">
        <v>130</v>
      </c>
      <c r="J39" s="27"/>
      <c r="K39" s="22">
        <v>8</v>
      </c>
      <c r="L39" s="24"/>
      <c r="M39" s="179">
        <v>7</v>
      </c>
      <c r="N39" s="66">
        <v>6</v>
      </c>
      <c r="O39" s="181">
        <v>2</v>
      </c>
      <c r="P39" s="66">
        <v>5</v>
      </c>
      <c r="Q39" s="200" t="s">
        <v>130</v>
      </c>
      <c r="R39" s="66">
        <v>2</v>
      </c>
      <c r="S39" s="200" t="s">
        <v>130</v>
      </c>
      <c r="T39" s="181">
        <v>9</v>
      </c>
      <c r="U39" s="200" t="s">
        <v>130</v>
      </c>
      <c r="V39" s="213">
        <v>9</v>
      </c>
      <c r="W39" s="16">
        <f>SUM(E39:V39)</f>
        <v>61</v>
      </c>
      <c r="X39" s="186">
        <f>+W39/11</f>
        <v>5.545454545454546</v>
      </c>
    </row>
    <row r="40" spans="1:24" ht="12.75">
      <c r="A40" s="94" t="s">
        <v>148</v>
      </c>
      <c r="B40" s="9">
        <v>6</v>
      </c>
      <c r="C40" s="80" t="s">
        <v>70</v>
      </c>
      <c r="D40" s="11" t="s">
        <v>60</v>
      </c>
      <c r="E40" s="155">
        <v>6</v>
      </c>
      <c r="F40" s="40">
        <v>8</v>
      </c>
      <c r="G40" s="95">
        <v>3</v>
      </c>
      <c r="H40" s="156">
        <v>5</v>
      </c>
      <c r="I40" s="97">
        <v>4</v>
      </c>
      <c r="J40" s="113"/>
      <c r="K40" s="27">
        <v>4</v>
      </c>
      <c r="L40" s="35"/>
      <c r="M40" s="179">
        <v>4</v>
      </c>
      <c r="N40" s="66">
        <v>4</v>
      </c>
      <c r="O40" s="181">
        <v>4</v>
      </c>
      <c r="P40" s="65">
        <v>8</v>
      </c>
      <c r="Q40" s="195" t="s">
        <v>130</v>
      </c>
      <c r="R40" s="65">
        <v>6</v>
      </c>
      <c r="S40" s="200" t="s">
        <v>130</v>
      </c>
      <c r="T40" s="179">
        <v>3</v>
      </c>
      <c r="U40" s="200" t="s">
        <v>130</v>
      </c>
      <c r="V40" s="193">
        <v>8</v>
      </c>
      <c r="W40" s="16">
        <f>SUM(E40:V40)</f>
        <v>67</v>
      </c>
      <c r="X40" s="186">
        <f>+W40/13</f>
        <v>5.153846153846154</v>
      </c>
    </row>
    <row r="41" spans="1:24" ht="12.75">
      <c r="A41" s="94"/>
      <c r="B41" s="9"/>
      <c r="C41" s="90"/>
      <c r="D41" s="64"/>
      <c r="E41" s="152"/>
      <c r="F41" s="41"/>
      <c r="G41" s="41"/>
      <c r="H41" s="153"/>
      <c r="I41" s="24"/>
      <c r="J41" s="35"/>
      <c r="K41" s="24"/>
      <c r="L41" s="35"/>
      <c r="M41" s="37"/>
      <c r="N41" s="36"/>
      <c r="O41" s="37"/>
      <c r="P41" s="36"/>
      <c r="Q41" s="28"/>
      <c r="R41" s="36"/>
      <c r="S41" s="37"/>
      <c r="T41" s="36"/>
      <c r="U41" s="28"/>
      <c r="V41" s="38"/>
      <c r="W41" s="16"/>
      <c r="X41" s="186"/>
    </row>
    <row r="42" spans="1:24" ht="12.75">
      <c r="A42" s="94" t="s">
        <v>149</v>
      </c>
      <c r="B42" s="9">
        <v>1</v>
      </c>
      <c r="C42" s="76" t="s">
        <v>16</v>
      </c>
      <c r="D42" s="11" t="s">
        <v>17</v>
      </c>
      <c r="E42" s="194" t="s">
        <v>130</v>
      </c>
      <c r="F42" s="95">
        <v>12</v>
      </c>
      <c r="G42" s="113">
        <v>12</v>
      </c>
      <c r="H42" s="154">
        <v>9</v>
      </c>
      <c r="I42" s="22">
        <v>14</v>
      </c>
      <c r="J42" s="96"/>
      <c r="K42" s="96">
        <v>11</v>
      </c>
      <c r="L42" s="24"/>
      <c r="M42" s="65">
        <v>15</v>
      </c>
      <c r="N42" s="181">
        <v>12</v>
      </c>
      <c r="O42" s="65">
        <v>14</v>
      </c>
      <c r="P42" s="181">
        <v>12</v>
      </c>
      <c r="Q42" s="199" t="s">
        <v>130</v>
      </c>
      <c r="R42" s="115">
        <v>13</v>
      </c>
      <c r="S42" s="66">
        <v>14</v>
      </c>
      <c r="T42" s="181">
        <v>16</v>
      </c>
      <c r="U42" s="199" t="s">
        <v>130</v>
      </c>
      <c r="V42" s="180">
        <v>10</v>
      </c>
      <c r="W42" s="16">
        <f>SUM(E42:V42)</f>
        <v>164</v>
      </c>
      <c r="X42" s="187">
        <f>+W42/13</f>
        <v>12.615384615384615</v>
      </c>
    </row>
    <row r="43" spans="1:24" ht="12.75">
      <c r="A43" s="94" t="s">
        <v>149</v>
      </c>
      <c r="B43" s="9">
        <v>4</v>
      </c>
      <c r="C43" s="76" t="s">
        <v>38</v>
      </c>
      <c r="D43" s="11" t="s">
        <v>39</v>
      </c>
      <c r="E43" s="194" t="s">
        <v>130</v>
      </c>
      <c r="F43" s="95">
        <v>10</v>
      </c>
      <c r="G43" s="113">
        <v>16</v>
      </c>
      <c r="H43" s="210" t="s">
        <v>130</v>
      </c>
      <c r="I43" s="22">
        <v>19</v>
      </c>
      <c r="J43" s="96"/>
      <c r="K43" s="96">
        <v>9</v>
      </c>
      <c r="L43" s="24"/>
      <c r="M43" s="66">
        <v>20</v>
      </c>
      <c r="N43" s="181">
        <v>10</v>
      </c>
      <c r="O43" s="66">
        <v>9</v>
      </c>
      <c r="P43" s="181">
        <v>15</v>
      </c>
      <c r="Q43" s="65">
        <v>18</v>
      </c>
      <c r="R43" s="181">
        <v>15</v>
      </c>
      <c r="S43" s="66">
        <v>10</v>
      </c>
      <c r="T43" s="181">
        <v>11</v>
      </c>
      <c r="U43" s="65">
        <v>18</v>
      </c>
      <c r="V43" s="191">
        <v>13</v>
      </c>
      <c r="W43" s="16">
        <f>SUM(E43:V43)</f>
        <v>193</v>
      </c>
      <c r="X43" s="187">
        <f>+W43/15</f>
        <v>12.866666666666667</v>
      </c>
    </row>
    <row r="44" spans="1:24" ht="12.75">
      <c r="A44" s="94" t="s">
        <v>149</v>
      </c>
      <c r="B44" s="9">
        <v>2</v>
      </c>
      <c r="C44" s="80" t="s">
        <v>107</v>
      </c>
      <c r="D44" s="11" t="s">
        <v>106</v>
      </c>
      <c r="E44" s="150">
        <v>7</v>
      </c>
      <c r="F44" s="95">
        <v>3</v>
      </c>
      <c r="G44" s="40">
        <v>10</v>
      </c>
      <c r="H44" s="151">
        <v>4</v>
      </c>
      <c r="I44" s="27">
        <v>10</v>
      </c>
      <c r="J44" s="96"/>
      <c r="K44" s="97">
        <v>5</v>
      </c>
      <c r="L44" s="35"/>
      <c r="M44" s="66">
        <v>6</v>
      </c>
      <c r="N44" s="179">
        <v>5</v>
      </c>
      <c r="O44" s="66">
        <v>8</v>
      </c>
      <c r="P44" s="179">
        <v>10</v>
      </c>
      <c r="Q44" s="66">
        <v>11</v>
      </c>
      <c r="R44" s="179">
        <v>5</v>
      </c>
      <c r="S44" s="66">
        <v>8</v>
      </c>
      <c r="T44" s="195" t="s">
        <v>130</v>
      </c>
      <c r="U44" s="189" t="s">
        <v>130</v>
      </c>
      <c r="V44" s="192">
        <v>5</v>
      </c>
      <c r="W44" s="16">
        <f>SUM(E44:V44)</f>
        <v>97</v>
      </c>
      <c r="X44" s="186">
        <f>+W44/14</f>
        <v>6.928571428571429</v>
      </c>
    </row>
    <row r="45" spans="1:24" ht="12.75">
      <c r="A45" s="94" t="s">
        <v>149</v>
      </c>
      <c r="B45" s="9">
        <v>2</v>
      </c>
      <c r="C45" s="76" t="s">
        <v>87</v>
      </c>
      <c r="D45" s="11" t="s">
        <v>57</v>
      </c>
      <c r="E45" s="150">
        <v>18</v>
      </c>
      <c r="F45" s="95">
        <v>15</v>
      </c>
      <c r="G45" s="40">
        <v>10</v>
      </c>
      <c r="H45" s="154">
        <v>15</v>
      </c>
      <c r="I45" s="27">
        <v>12</v>
      </c>
      <c r="J45" s="96"/>
      <c r="K45" s="97">
        <v>16</v>
      </c>
      <c r="L45" s="24"/>
      <c r="M45" s="66">
        <v>14</v>
      </c>
      <c r="N45" s="181">
        <v>14</v>
      </c>
      <c r="O45" s="66">
        <v>19</v>
      </c>
      <c r="P45" s="181">
        <v>10</v>
      </c>
      <c r="Q45" s="65">
        <v>19</v>
      </c>
      <c r="R45" s="181">
        <v>11</v>
      </c>
      <c r="S45" s="66">
        <v>15</v>
      </c>
      <c r="T45" s="181">
        <v>14</v>
      </c>
      <c r="U45" s="66">
        <v>18</v>
      </c>
      <c r="V45" s="181">
        <v>17</v>
      </c>
      <c r="W45" s="16">
        <f>SUM(E45:V45)</f>
        <v>237</v>
      </c>
      <c r="X45" s="187">
        <f>+W45/16</f>
        <v>14.8125</v>
      </c>
    </row>
    <row r="46" spans="1:24" ht="12.75">
      <c r="A46" s="94"/>
      <c r="B46" s="9"/>
      <c r="C46" s="90"/>
      <c r="D46" s="64"/>
      <c r="E46" s="152"/>
      <c r="F46" s="41"/>
      <c r="G46" s="41"/>
      <c r="H46" s="153"/>
      <c r="I46" s="24"/>
      <c r="J46" s="35"/>
      <c r="K46" s="24"/>
      <c r="L46" s="35"/>
      <c r="M46" s="37"/>
      <c r="N46" s="36"/>
      <c r="O46" s="37"/>
      <c r="P46" s="36"/>
      <c r="Q46" s="28"/>
      <c r="R46" s="36"/>
      <c r="S46" s="37"/>
      <c r="T46" s="36"/>
      <c r="U46" s="28"/>
      <c r="V46" s="38"/>
      <c r="W46" s="16"/>
      <c r="X46" s="186"/>
    </row>
    <row r="47" spans="1:24" ht="12.75">
      <c r="A47" s="94" t="s">
        <v>150</v>
      </c>
      <c r="B47" s="9">
        <v>5</v>
      </c>
      <c r="C47" s="76" t="s">
        <v>92</v>
      </c>
      <c r="D47" s="11" t="s">
        <v>41</v>
      </c>
      <c r="E47" s="155">
        <v>1</v>
      </c>
      <c r="F47" s="40">
        <v>2</v>
      </c>
      <c r="G47" s="116">
        <v>4</v>
      </c>
      <c r="H47" s="156">
        <v>3</v>
      </c>
      <c r="I47" s="96">
        <v>2</v>
      </c>
      <c r="J47" s="143"/>
      <c r="K47" s="22">
        <v>2</v>
      </c>
      <c r="L47" s="24"/>
      <c r="M47" s="195" t="s">
        <v>130</v>
      </c>
      <c r="N47" s="66">
        <v>8</v>
      </c>
      <c r="O47" s="195" t="s">
        <v>130</v>
      </c>
      <c r="P47" s="66">
        <v>4</v>
      </c>
      <c r="Q47" s="195" t="s">
        <v>130</v>
      </c>
      <c r="R47" s="66">
        <v>0</v>
      </c>
      <c r="S47" s="181">
        <v>2</v>
      </c>
      <c r="T47" s="200" t="s">
        <v>130</v>
      </c>
      <c r="U47" s="181">
        <v>2</v>
      </c>
      <c r="V47" s="66">
        <v>5</v>
      </c>
      <c r="W47" s="16">
        <f>SUM(E47:V47)</f>
        <v>35</v>
      </c>
      <c r="X47" s="186">
        <f>+W47/12</f>
        <v>2.9166666666666665</v>
      </c>
    </row>
    <row r="48" spans="1:24" ht="12.75">
      <c r="A48" s="94" t="s">
        <v>150</v>
      </c>
      <c r="B48" s="9">
        <v>1</v>
      </c>
      <c r="C48" s="76" t="s">
        <v>92</v>
      </c>
      <c r="D48" s="11" t="s">
        <v>39</v>
      </c>
      <c r="E48" s="155">
        <v>2</v>
      </c>
      <c r="F48" s="40">
        <v>1</v>
      </c>
      <c r="G48" s="116">
        <v>3</v>
      </c>
      <c r="H48" s="156">
        <v>1</v>
      </c>
      <c r="I48" s="96">
        <v>3</v>
      </c>
      <c r="J48" s="22"/>
      <c r="K48" s="22">
        <v>3</v>
      </c>
      <c r="L48" s="24"/>
      <c r="M48" s="195" t="s">
        <v>130</v>
      </c>
      <c r="N48" s="65">
        <v>2</v>
      </c>
      <c r="O48" s="195" t="s">
        <v>130</v>
      </c>
      <c r="P48" s="65">
        <v>6</v>
      </c>
      <c r="Q48" s="195" t="s">
        <v>130</v>
      </c>
      <c r="R48" s="65">
        <v>4</v>
      </c>
      <c r="S48" s="181">
        <v>0</v>
      </c>
      <c r="T48" s="195" t="s">
        <v>130</v>
      </c>
      <c r="U48" s="179">
        <v>3</v>
      </c>
      <c r="V48" s="65">
        <v>5</v>
      </c>
      <c r="W48" s="16">
        <f>SUM(E48:V48)</f>
        <v>33</v>
      </c>
      <c r="X48" s="186">
        <f>+W48/12</f>
        <v>2.75</v>
      </c>
    </row>
    <row r="49" spans="1:24" ht="12.75">
      <c r="A49" s="94" t="s">
        <v>150</v>
      </c>
      <c r="B49" s="9">
        <v>2</v>
      </c>
      <c r="C49" s="5" t="s">
        <v>117</v>
      </c>
      <c r="D49" s="91" t="s">
        <v>118</v>
      </c>
      <c r="E49" s="155">
        <v>6</v>
      </c>
      <c r="F49" s="40">
        <v>2</v>
      </c>
      <c r="G49" s="95">
        <v>6</v>
      </c>
      <c r="H49" s="157">
        <v>3</v>
      </c>
      <c r="I49" s="97">
        <v>3</v>
      </c>
      <c r="J49" s="27"/>
      <c r="K49" s="27">
        <v>12</v>
      </c>
      <c r="L49" s="35"/>
      <c r="M49" s="200" t="s">
        <v>130</v>
      </c>
      <c r="N49" s="65">
        <v>10</v>
      </c>
      <c r="O49" s="200" t="s">
        <v>130</v>
      </c>
      <c r="P49" s="65">
        <v>8</v>
      </c>
      <c r="Q49" s="200" t="s">
        <v>130</v>
      </c>
      <c r="R49" s="65">
        <v>10</v>
      </c>
      <c r="S49" s="181">
        <v>5</v>
      </c>
      <c r="T49" s="195" t="s">
        <v>130</v>
      </c>
      <c r="U49" s="181">
        <v>9</v>
      </c>
      <c r="V49" s="183">
        <v>9</v>
      </c>
      <c r="W49" s="16">
        <f>SUM(E49:V49)</f>
        <v>83</v>
      </c>
      <c r="X49" s="186">
        <f>+W49/12</f>
        <v>6.916666666666667</v>
      </c>
    </row>
    <row r="50" spans="1:24" ht="12.75">
      <c r="A50" s="94" t="s">
        <v>150</v>
      </c>
      <c r="B50" s="9">
        <v>3</v>
      </c>
      <c r="C50" s="5" t="s">
        <v>134</v>
      </c>
      <c r="D50" s="91" t="s">
        <v>120</v>
      </c>
      <c r="E50" s="155">
        <v>6</v>
      </c>
      <c r="F50" s="40">
        <v>5</v>
      </c>
      <c r="G50" s="95">
        <v>6</v>
      </c>
      <c r="H50" s="157">
        <v>4</v>
      </c>
      <c r="I50" s="97">
        <v>5</v>
      </c>
      <c r="J50" s="113"/>
      <c r="K50" s="27">
        <v>10</v>
      </c>
      <c r="L50" s="35"/>
      <c r="M50" s="200" t="s">
        <v>130</v>
      </c>
      <c r="N50" s="199" t="s">
        <v>130</v>
      </c>
      <c r="O50" s="200" t="s">
        <v>130</v>
      </c>
      <c r="P50" s="65">
        <v>7</v>
      </c>
      <c r="Q50" s="200" t="s">
        <v>130</v>
      </c>
      <c r="R50" s="65">
        <v>9</v>
      </c>
      <c r="S50" s="181">
        <v>3</v>
      </c>
      <c r="T50" s="195" t="s">
        <v>130</v>
      </c>
      <c r="U50" s="200" t="s">
        <v>130</v>
      </c>
      <c r="V50" s="183">
        <v>9</v>
      </c>
      <c r="W50" s="16">
        <f>SUM(E50:V50)</f>
        <v>64</v>
      </c>
      <c r="X50" s="186">
        <f>+W50/10</f>
        <v>6.4</v>
      </c>
    </row>
    <row r="51" spans="1:24" ht="12.75">
      <c r="A51" s="94"/>
      <c r="B51" s="9"/>
      <c r="C51" s="90"/>
      <c r="D51" s="64"/>
      <c r="E51" s="152"/>
      <c r="F51" s="41"/>
      <c r="G51" s="41"/>
      <c r="H51" s="153"/>
      <c r="I51" s="24"/>
      <c r="J51" s="35"/>
      <c r="K51" s="24"/>
      <c r="L51" s="35"/>
      <c r="M51" s="37"/>
      <c r="N51" s="36"/>
      <c r="O51" s="37"/>
      <c r="P51" s="36"/>
      <c r="Q51" s="28"/>
      <c r="R51" s="36"/>
      <c r="S51" s="37"/>
      <c r="T51" s="36"/>
      <c r="U51" s="28"/>
      <c r="V51" s="38"/>
      <c r="W51" s="16"/>
      <c r="X51" s="186"/>
    </row>
    <row r="52" spans="1:24" ht="12.75">
      <c r="A52" s="94" t="s">
        <v>151</v>
      </c>
      <c r="B52" s="9">
        <v>3</v>
      </c>
      <c r="C52" s="76" t="s">
        <v>58</v>
      </c>
      <c r="D52" s="11" t="s">
        <v>59</v>
      </c>
      <c r="E52" s="150">
        <v>11</v>
      </c>
      <c r="F52" s="95">
        <v>11</v>
      </c>
      <c r="G52" s="40">
        <v>8</v>
      </c>
      <c r="H52" s="154">
        <v>9</v>
      </c>
      <c r="I52" s="27">
        <v>4</v>
      </c>
      <c r="J52" s="96"/>
      <c r="K52" s="96">
        <v>8</v>
      </c>
      <c r="L52" s="24"/>
      <c r="M52" s="65">
        <v>7</v>
      </c>
      <c r="N52" s="181">
        <v>5</v>
      </c>
      <c r="O52" s="66">
        <v>8</v>
      </c>
      <c r="P52" s="179">
        <v>5</v>
      </c>
      <c r="Q52" s="66">
        <v>5</v>
      </c>
      <c r="R52" s="179">
        <v>9</v>
      </c>
      <c r="S52" s="189" t="s">
        <v>130</v>
      </c>
      <c r="T52" s="179">
        <v>8</v>
      </c>
      <c r="U52" s="66">
        <v>8</v>
      </c>
      <c r="V52" s="179">
        <v>8</v>
      </c>
      <c r="W52" s="16">
        <f>SUM(E52:V52)</f>
        <v>114</v>
      </c>
      <c r="X52" s="186">
        <f>+W52/15</f>
        <v>7.6</v>
      </c>
    </row>
    <row r="53" spans="1:24" ht="12.75">
      <c r="A53" s="94" t="s">
        <v>151</v>
      </c>
      <c r="B53" s="9">
        <v>5</v>
      </c>
      <c r="C53" s="76" t="s">
        <v>32</v>
      </c>
      <c r="D53" s="11" t="s">
        <v>19</v>
      </c>
      <c r="E53" s="150">
        <v>7</v>
      </c>
      <c r="F53" s="95">
        <v>11</v>
      </c>
      <c r="G53" s="40">
        <v>11</v>
      </c>
      <c r="H53" s="154">
        <v>7</v>
      </c>
      <c r="I53" s="27">
        <v>11</v>
      </c>
      <c r="J53" s="96"/>
      <c r="K53" s="96">
        <v>7</v>
      </c>
      <c r="L53" s="24"/>
      <c r="M53" s="65">
        <v>12</v>
      </c>
      <c r="N53" s="181">
        <v>7</v>
      </c>
      <c r="O53" s="66">
        <v>13</v>
      </c>
      <c r="P53" s="181">
        <v>13</v>
      </c>
      <c r="Q53" s="66">
        <v>9</v>
      </c>
      <c r="R53" s="181">
        <v>10</v>
      </c>
      <c r="S53" s="66">
        <v>9</v>
      </c>
      <c r="T53" s="181">
        <v>6</v>
      </c>
      <c r="U53" s="66">
        <v>10</v>
      </c>
      <c r="V53" s="191">
        <v>4</v>
      </c>
      <c r="W53" s="16">
        <f>SUM(E53:V53)</f>
        <v>147</v>
      </c>
      <c r="X53" s="186">
        <f>+W53/16</f>
        <v>9.1875</v>
      </c>
    </row>
    <row r="54" spans="1:24" ht="12.75">
      <c r="A54" s="94" t="s">
        <v>151</v>
      </c>
      <c r="B54" s="9">
        <v>3</v>
      </c>
      <c r="C54" s="76" t="s">
        <v>32</v>
      </c>
      <c r="D54" s="11" t="s">
        <v>33</v>
      </c>
      <c r="E54" s="150">
        <v>8</v>
      </c>
      <c r="F54" s="95">
        <v>2</v>
      </c>
      <c r="G54" s="40">
        <v>5</v>
      </c>
      <c r="H54" s="154">
        <v>3</v>
      </c>
      <c r="I54" s="22">
        <v>9</v>
      </c>
      <c r="J54" s="96"/>
      <c r="K54" s="96">
        <v>2</v>
      </c>
      <c r="L54" s="35"/>
      <c r="M54" s="65">
        <v>5</v>
      </c>
      <c r="N54" s="200" t="s">
        <v>130</v>
      </c>
      <c r="O54" s="199" t="s">
        <v>130</v>
      </c>
      <c r="P54" s="179">
        <v>5</v>
      </c>
      <c r="Q54" s="66">
        <v>5</v>
      </c>
      <c r="R54" s="179">
        <v>4</v>
      </c>
      <c r="S54" s="66" t="s">
        <v>130</v>
      </c>
      <c r="T54" s="179">
        <v>5</v>
      </c>
      <c r="U54" s="65">
        <v>6</v>
      </c>
      <c r="V54" s="191">
        <v>4</v>
      </c>
      <c r="W54" s="16">
        <f>SUM(E54:V54)</f>
        <v>63</v>
      </c>
      <c r="X54" s="186">
        <f>+W54/14</f>
        <v>4.5</v>
      </c>
    </row>
    <row r="55" spans="1:24" ht="12.75">
      <c r="A55" s="94" t="s">
        <v>151</v>
      </c>
      <c r="B55" s="9">
        <v>6</v>
      </c>
      <c r="C55" s="76" t="s">
        <v>32</v>
      </c>
      <c r="D55" s="11" t="s">
        <v>34</v>
      </c>
      <c r="E55" s="194" t="s">
        <v>130</v>
      </c>
      <c r="F55" s="95">
        <v>1</v>
      </c>
      <c r="G55" s="209" t="s">
        <v>130</v>
      </c>
      <c r="H55" s="210" t="s">
        <v>130</v>
      </c>
      <c r="I55" s="204" t="s">
        <v>130</v>
      </c>
      <c r="J55" s="96"/>
      <c r="K55" s="197" t="s">
        <v>130</v>
      </c>
      <c r="L55" s="24"/>
      <c r="M55" s="65">
        <v>4</v>
      </c>
      <c r="N55" s="200" t="s">
        <v>130</v>
      </c>
      <c r="O55" s="199" t="s">
        <v>130</v>
      </c>
      <c r="P55" s="179">
        <v>10</v>
      </c>
      <c r="Q55" s="199" t="s">
        <v>130</v>
      </c>
      <c r="R55" s="181">
        <v>5</v>
      </c>
      <c r="S55" s="189" t="s">
        <v>130</v>
      </c>
      <c r="T55" s="200" t="s">
        <v>130</v>
      </c>
      <c r="U55" s="189" t="s">
        <v>130</v>
      </c>
      <c r="V55" s="216" t="s">
        <v>130</v>
      </c>
      <c r="W55" s="16">
        <f>SUM(E55:V55)</f>
        <v>20</v>
      </c>
      <c r="X55" s="186">
        <f>+W55/4</f>
        <v>5</v>
      </c>
    </row>
    <row r="56" spans="1:24" ht="12.75">
      <c r="A56" s="94"/>
      <c r="B56" s="9"/>
      <c r="C56" s="90"/>
      <c r="D56" s="64"/>
      <c r="E56" s="152"/>
      <c r="F56" s="41"/>
      <c r="G56" s="41"/>
      <c r="H56" s="153"/>
      <c r="I56" s="24"/>
      <c r="J56" s="35"/>
      <c r="K56" s="24"/>
      <c r="L56" s="35"/>
      <c r="M56" s="37"/>
      <c r="N56" s="36"/>
      <c r="O56" s="37"/>
      <c r="P56" s="36"/>
      <c r="Q56" s="28"/>
      <c r="R56" s="36"/>
      <c r="S56" s="37"/>
      <c r="T56" s="36"/>
      <c r="U56" s="28"/>
      <c r="V56" s="38"/>
      <c r="W56" s="16"/>
      <c r="X56" s="186"/>
    </row>
    <row r="57" spans="1:24" ht="12.75">
      <c r="A57" s="94" t="s">
        <v>157</v>
      </c>
      <c r="B57" s="9">
        <v>3</v>
      </c>
      <c r="C57" s="5" t="s">
        <v>116</v>
      </c>
      <c r="D57" s="91" t="s">
        <v>37</v>
      </c>
      <c r="E57" s="155">
        <v>4</v>
      </c>
      <c r="F57" s="40">
        <v>5</v>
      </c>
      <c r="G57" s="95">
        <v>6</v>
      </c>
      <c r="H57" s="157">
        <v>7</v>
      </c>
      <c r="I57" s="97">
        <v>4</v>
      </c>
      <c r="J57" s="143"/>
      <c r="K57" s="27">
        <v>5</v>
      </c>
      <c r="L57" s="35"/>
      <c r="M57" s="181">
        <v>4</v>
      </c>
      <c r="N57" s="199" t="s">
        <v>130</v>
      </c>
      <c r="O57" s="181">
        <v>6</v>
      </c>
      <c r="P57" s="65">
        <v>7</v>
      </c>
      <c r="Q57" s="181">
        <v>4</v>
      </c>
      <c r="R57" s="65">
        <v>5</v>
      </c>
      <c r="S57" s="181">
        <v>7</v>
      </c>
      <c r="T57" s="179">
        <v>8</v>
      </c>
      <c r="U57" s="181">
        <v>4</v>
      </c>
      <c r="V57" s="183">
        <v>6</v>
      </c>
      <c r="W57" s="16">
        <f>SUM(E57:V57)</f>
        <v>82</v>
      </c>
      <c r="X57" s="186">
        <f>+W57/16</f>
        <v>5.125</v>
      </c>
    </row>
    <row r="58" spans="1:24" ht="12.75">
      <c r="A58" s="94" t="s">
        <v>157</v>
      </c>
      <c r="B58" s="9">
        <v>3</v>
      </c>
      <c r="C58" s="76" t="s">
        <v>101</v>
      </c>
      <c r="D58" s="11" t="s">
        <v>102</v>
      </c>
      <c r="E58" s="155">
        <v>9</v>
      </c>
      <c r="F58" s="40">
        <v>8</v>
      </c>
      <c r="G58" s="95">
        <v>8</v>
      </c>
      <c r="H58" s="157">
        <v>14</v>
      </c>
      <c r="I58" s="97">
        <v>11</v>
      </c>
      <c r="J58" s="22"/>
      <c r="K58" s="27">
        <v>14</v>
      </c>
      <c r="L58" s="35"/>
      <c r="M58" s="181">
        <v>12</v>
      </c>
      <c r="N58" s="199" t="s">
        <v>130</v>
      </c>
      <c r="O58" s="181">
        <v>12</v>
      </c>
      <c r="P58" s="65">
        <v>10</v>
      </c>
      <c r="Q58" s="181">
        <v>11</v>
      </c>
      <c r="R58" s="65">
        <v>13</v>
      </c>
      <c r="S58" s="181">
        <v>14</v>
      </c>
      <c r="T58" s="179">
        <v>12</v>
      </c>
      <c r="U58" s="181">
        <v>13</v>
      </c>
      <c r="V58" s="183">
        <v>14</v>
      </c>
      <c r="W58" s="16">
        <f>SUM(E58:V58)</f>
        <v>175</v>
      </c>
      <c r="X58" s="186">
        <f>+W58/15</f>
        <v>11.666666666666666</v>
      </c>
    </row>
    <row r="59" spans="1:24" ht="12.75">
      <c r="A59" s="94" t="s">
        <v>157</v>
      </c>
      <c r="B59" s="9">
        <v>3</v>
      </c>
      <c r="C59" s="76" t="s">
        <v>103</v>
      </c>
      <c r="D59" s="11" t="s">
        <v>47</v>
      </c>
      <c r="E59" s="155">
        <v>4</v>
      </c>
      <c r="F59" s="40">
        <v>8</v>
      </c>
      <c r="G59" s="95">
        <v>6</v>
      </c>
      <c r="H59" s="157">
        <v>14</v>
      </c>
      <c r="I59" s="97">
        <v>9</v>
      </c>
      <c r="J59" s="27"/>
      <c r="K59" s="196" t="s">
        <v>130</v>
      </c>
      <c r="L59" s="35"/>
      <c r="M59" s="181">
        <v>8</v>
      </c>
      <c r="N59" s="199" t="s">
        <v>130</v>
      </c>
      <c r="O59" s="181">
        <v>13</v>
      </c>
      <c r="P59" s="65">
        <v>7</v>
      </c>
      <c r="Q59" s="181">
        <v>9</v>
      </c>
      <c r="R59" s="65">
        <v>12</v>
      </c>
      <c r="S59" s="181">
        <v>5</v>
      </c>
      <c r="T59" s="195" t="s">
        <v>130</v>
      </c>
      <c r="U59" s="181">
        <v>11</v>
      </c>
      <c r="V59" s="183">
        <v>11</v>
      </c>
      <c r="W59" s="16">
        <f>SUM(E59:V59)</f>
        <v>117</v>
      </c>
      <c r="X59" s="186">
        <f>+W59/13</f>
        <v>9</v>
      </c>
    </row>
    <row r="60" spans="1:24" ht="12.75">
      <c r="A60" s="94" t="s">
        <v>157</v>
      </c>
      <c r="B60" s="9">
        <v>5</v>
      </c>
      <c r="C60" s="5" t="s">
        <v>115</v>
      </c>
      <c r="D60" s="91" t="s">
        <v>19</v>
      </c>
      <c r="E60" s="155">
        <v>5</v>
      </c>
      <c r="F60" s="40">
        <v>7</v>
      </c>
      <c r="G60" s="95">
        <v>2</v>
      </c>
      <c r="H60" s="157">
        <v>4</v>
      </c>
      <c r="I60" s="97">
        <v>2</v>
      </c>
      <c r="J60" s="113"/>
      <c r="K60" s="27">
        <v>6</v>
      </c>
      <c r="L60" s="35"/>
      <c r="M60" s="181">
        <v>3</v>
      </c>
      <c r="N60" s="199" t="s">
        <v>130</v>
      </c>
      <c r="O60" s="181">
        <v>5</v>
      </c>
      <c r="P60" s="65">
        <v>6</v>
      </c>
      <c r="Q60" s="181">
        <v>3</v>
      </c>
      <c r="R60" s="65">
        <v>7</v>
      </c>
      <c r="S60" s="181">
        <v>6</v>
      </c>
      <c r="T60" s="179">
        <v>7</v>
      </c>
      <c r="U60" s="181">
        <v>5</v>
      </c>
      <c r="V60" s="183">
        <v>5</v>
      </c>
      <c r="W60" s="16">
        <f>SUM(E60:V60)</f>
        <v>73</v>
      </c>
      <c r="X60" s="186">
        <f>+W60/15</f>
        <v>4.866666666666666</v>
      </c>
    </row>
    <row r="61" spans="1:24" ht="12.75">
      <c r="A61" s="94"/>
      <c r="B61" s="9"/>
      <c r="C61" s="90"/>
      <c r="D61" s="64"/>
      <c r="E61" s="152"/>
      <c r="F61" s="41"/>
      <c r="G61" s="41"/>
      <c r="H61" s="153"/>
      <c r="I61" s="24"/>
      <c r="J61" s="35"/>
      <c r="K61" s="24"/>
      <c r="L61" s="35"/>
      <c r="M61" s="37"/>
      <c r="N61" s="36"/>
      <c r="O61" s="37"/>
      <c r="P61" s="36"/>
      <c r="Q61" s="28"/>
      <c r="R61" s="36"/>
      <c r="S61" s="37"/>
      <c r="T61" s="36"/>
      <c r="U61" s="28"/>
      <c r="V61" s="38"/>
      <c r="W61" s="16"/>
      <c r="X61" s="186"/>
    </row>
    <row r="62" spans="1:24" ht="12.75">
      <c r="A62" s="94" t="s">
        <v>152</v>
      </c>
      <c r="B62" s="9">
        <v>6</v>
      </c>
      <c r="C62" s="76" t="s">
        <v>48</v>
      </c>
      <c r="D62" s="11" t="s">
        <v>31</v>
      </c>
      <c r="E62" s="150">
        <v>3</v>
      </c>
      <c r="F62" s="95">
        <v>7</v>
      </c>
      <c r="G62" s="40">
        <v>4</v>
      </c>
      <c r="H62" s="151">
        <v>1</v>
      </c>
      <c r="I62" s="27">
        <v>7</v>
      </c>
      <c r="J62" s="96"/>
      <c r="K62" s="97">
        <v>3</v>
      </c>
      <c r="L62" s="35"/>
      <c r="M62" s="66">
        <v>2</v>
      </c>
      <c r="N62" s="195" t="s">
        <v>130</v>
      </c>
      <c r="O62" s="66">
        <v>3</v>
      </c>
      <c r="P62" s="195" t="s">
        <v>130</v>
      </c>
      <c r="Q62" s="66">
        <v>6</v>
      </c>
      <c r="R62" s="195" t="s">
        <v>130</v>
      </c>
      <c r="S62" s="66">
        <v>7</v>
      </c>
      <c r="T62" s="179">
        <v>4</v>
      </c>
      <c r="U62" s="66">
        <v>2</v>
      </c>
      <c r="V62" s="182">
        <v>4</v>
      </c>
      <c r="W62" s="16">
        <f>SUM(E62:V62)</f>
        <v>53</v>
      </c>
      <c r="X62" s="186">
        <f>+W62/13</f>
        <v>4.076923076923077</v>
      </c>
    </row>
    <row r="63" spans="1:24" ht="12.75">
      <c r="A63" s="94" t="s">
        <v>152</v>
      </c>
      <c r="B63" s="9">
        <v>5</v>
      </c>
      <c r="C63" s="76" t="s">
        <v>48</v>
      </c>
      <c r="D63" s="11" t="s">
        <v>89</v>
      </c>
      <c r="E63" s="150">
        <v>1</v>
      </c>
      <c r="F63" s="95">
        <v>8</v>
      </c>
      <c r="G63" s="40">
        <v>5</v>
      </c>
      <c r="H63" s="151">
        <v>1</v>
      </c>
      <c r="I63" s="27">
        <v>8</v>
      </c>
      <c r="J63" s="96"/>
      <c r="K63" s="97">
        <v>1</v>
      </c>
      <c r="L63" s="35"/>
      <c r="M63" s="66">
        <v>4</v>
      </c>
      <c r="N63" s="195" t="s">
        <v>130</v>
      </c>
      <c r="O63" s="66">
        <v>9</v>
      </c>
      <c r="P63" s="195" t="s">
        <v>130</v>
      </c>
      <c r="Q63" s="66">
        <v>5</v>
      </c>
      <c r="R63" s="179">
        <v>5</v>
      </c>
      <c r="S63" s="66">
        <v>7</v>
      </c>
      <c r="T63" s="179">
        <v>7</v>
      </c>
      <c r="U63" s="66">
        <v>7</v>
      </c>
      <c r="V63" s="182">
        <v>6</v>
      </c>
      <c r="W63" s="16">
        <f>SUM(E63:V63)</f>
        <v>74</v>
      </c>
      <c r="X63" s="186">
        <f>+W63/14</f>
        <v>5.285714285714286</v>
      </c>
    </row>
    <row r="64" spans="1:24" ht="12.75">
      <c r="A64" s="94" t="s">
        <v>152</v>
      </c>
      <c r="B64" s="9">
        <v>1</v>
      </c>
      <c r="C64" s="76" t="s">
        <v>90</v>
      </c>
      <c r="D64" s="11" t="s">
        <v>91</v>
      </c>
      <c r="E64" s="150">
        <v>5</v>
      </c>
      <c r="F64" s="95">
        <v>6</v>
      </c>
      <c r="G64" s="188" t="s">
        <v>130</v>
      </c>
      <c r="H64" s="151">
        <v>2</v>
      </c>
      <c r="I64" s="27">
        <v>2</v>
      </c>
      <c r="J64" s="96"/>
      <c r="K64" s="97">
        <v>6</v>
      </c>
      <c r="L64" s="35"/>
      <c r="M64" s="66">
        <v>5</v>
      </c>
      <c r="N64" s="195" t="s">
        <v>130</v>
      </c>
      <c r="O64" s="66">
        <v>2</v>
      </c>
      <c r="P64" s="195" t="s">
        <v>130</v>
      </c>
      <c r="Q64" s="66">
        <v>4</v>
      </c>
      <c r="R64" s="195" t="s">
        <v>130</v>
      </c>
      <c r="S64" s="66">
        <v>5</v>
      </c>
      <c r="T64" s="179">
        <v>5</v>
      </c>
      <c r="U64" s="66">
        <v>9</v>
      </c>
      <c r="V64" s="201" t="s">
        <v>130</v>
      </c>
      <c r="W64" s="16">
        <f>SUM(E64:V64)</f>
        <v>51</v>
      </c>
      <c r="X64" s="186">
        <f>+W64/11</f>
        <v>4.636363636363637</v>
      </c>
    </row>
    <row r="65" spans="1:24" ht="12.75">
      <c r="A65" s="94" t="s">
        <v>152</v>
      </c>
      <c r="B65" s="9">
        <v>2</v>
      </c>
      <c r="C65" s="76" t="s">
        <v>95</v>
      </c>
      <c r="D65" s="11" t="s">
        <v>96</v>
      </c>
      <c r="E65" s="150">
        <v>2</v>
      </c>
      <c r="F65" s="95">
        <v>2</v>
      </c>
      <c r="G65" s="188" t="s">
        <v>130</v>
      </c>
      <c r="H65" s="211" t="s">
        <v>130</v>
      </c>
      <c r="I65" s="27">
        <v>2</v>
      </c>
      <c r="J65" s="96"/>
      <c r="K65" s="97">
        <v>2</v>
      </c>
      <c r="L65" s="35"/>
      <c r="M65" s="66">
        <v>5</v>
      </c>
      <c r="N65" s="195" t="s">
        <v>130</v>
      </c>
      <c r="O65" s="66">
        <v>2</v>
      </c>
      <c r="P65" s="195" t="s">
        <v>130</v>
      </c>
      <c r="Q65" s="66">
        <v>4</v>
      </c>
      <c r="R65" s="179">
        <v>1</v>
      </c>
      <c r="S65" s="66">
        <v>2</v>
      </c>
      <c r="T65" s="179">
        <v>7</v>
      </c>
      <c r="U65" s="66">
        <v>5</v>
      </c>
      <c r="V65" s="201" t="s">
        <v>130</v>
      </c>
      <c r="W65" s="16">
        <f>SUM(E65:V65)</f>
        <v>34</v>
      </c>
      <c r="X65" s="186">
        <f>+W65/11</f>
        <v>3.090909090909091</v>
      </c>
    </row>
    <row r="66" spans="1:24" ht="12.75">
      <c r="A66" s="94"/>
      <c r="B66" s="9"/>
      <c r="C66" s="90"/>
      <c r="D66" s="64"/>
      <c r="E66" s="152"/>
      <c r="F66" s="41"/>
      <c r="G66" s="41"/>
      <c r="H66" s="153"/>
      <c r="I66" s="24"/>
      <c r="J66" s="35"/>
      <c r="K66" s="24"/>
      <c r="L66" s="35"/>
      <c r="M66" s="37"/>
      <c r="N66" s="36"/>
      <c r="O66" s="37"/>
      <c r="P66" s="36"/>
      <c r="Q66" s="28"/>
      <c r="R66" s="36"/>
      <c r="S66" s="37"/>
      <c r="T66" s="36"/>
      <c r="U66" s="28"/>
      <c r="V66" s="38"/>
      <c r="W66" s="16"/>
      <c r="X66" s="186"/>
    </row>
    <row r="67" spans="1:24" ht="12.75">
      <c r="A67" s="94" t="s">
        <v>153</v>
      </c>
      <c r="B67" s="9">
        <v>6</v>
      </c>
      <c r="C67" s="76" t="s">
        <v>24</v>
      </c>
      <c r="D67" s="11" t="s">
        <v>25</v>
      </c>
      <c r="E67" s="155">
        <v>6</v>
      </c>
      <c r="F67" s="40">
        <v>9</v>
      </c>
      <c r="G67" s="95">
        <v>5</v>
      </c>
      <c r="H67" s="157">
        <v>11</v>
      </c>
      <c r="I67" s="97">
        <v>6</v>
      </c>
      <c r="J67" s="143"/>
      <c r="K67" s="27">
        <v>7</v>
      </c>
      <c r="L67" s="35"/>
      <c r="M67" s="181">
        <v>8</v>
      </c>
      <c r="N67" s="65">
        <v>6</v>
      </c>
      <c r="O67" s="181">
        <v>11</v>
      </c>
      <c r="P67" s="189" t="s">
        <v>130</v>
      </c>
      <c r="Q67" s="181">
        <v>6</v>
      </c>
      <c r="R67" s="66">
        <v>8</v>
      </c>
      <c r="S67" s="181">
        <v>7</v>
      </c>
      <c r="T67" s="181">
        <v>12</v>
      </c>
      <c r="U67" s="181">
        <v>12</v>
      </c>
      <c r="V67" s="193">
        <v>9</v>
      </c>
      <c r="W67" s="16">
        <f>SUM(E67:V67)</f>
        <v>123</v>
      </c>
      <c r="X67" s="186">
        <f>+W67/15</f>
        <v>8.2</v>
      </c>
    </row>
    <row r="68" spans="1:24" ht="12.75">
      <c r="A68" s="94" t="s">
        <v>153</v>
      </c>
      <c r="B68" s="9">
        <v>5</v>
      </c>
      <c r="C68" s="76" t="s">
        <v>26</v>
      </c>
      <c r="D68" s="11" t="s">
        <v>27</v>
      </c>
      <c r="E68" s="155">
        <v>7</v>
      </c>
      <c r="F68" s="40">
        <v>8</v>
      </c>
      <c r="G68" s="95">
        <v>13</v>
      </c>
      <c r="H68" s="212" t="s">
        <v>130</v>
      </c>
      <c r="I68" s="97">
        <v>13</v>
      </c>
      <c r="J68" s="22"/>
      <c r="K68" s="27">
        <v>13</v>
      </c>
      <c r="L68" s="35"/>
      <c r="M68" s="181">
        <v>11</v>
      </c>
      <c r="N68" s="65">
        <v>12</v>
      </c>
      <c r="O68" s="181">
        <v>9</v>
      </c>
      <c r="P68" s="66">
        <v>14</v>
      </c>
      <c r="Q68" s="181">
        <v>12</v>
      </c>
      <c r="R68" s="66">
        <v>13</v>
      </c>
      <c r="S68" s="181">
        <v>14</v>
      </c>
      <c r="T68" s="200" t="s">
        <v>130</v>
      </c>
      <c r="U68" s="181">
        <v>11</v>
      </c>
      <c r="V68" s="193">
        <v>13</v>
      </c>
      <c r="W68" s="16">
        <f>SUM(E68:V68)</f>
        <v>163</v>
      </c>
      <c r="X68" s="186">
        <f>+W68/14</f>
        <v>11.642857142857142</v>
      </c>
    </row>
    <row r="69" spans="1:24" ht="12.75">
      <c r="A69" s="94" t="s">
        <v>153</v>
      </c>
      <c r="B69" s="9">
        <v>6</v>
      </c>
      <c r="C69" s="90" t="s">
        <v>28</v>
      </c>
      <c r="D69" s="64" t="s">
        <v>64</v>
      </c>
      <c r="E69" s="155">
        <v>9</v>
      </c>
      <c r="F69" s="40">
        <v>9</v>
      </c>
      <c r="G69" s="95">
        <v>8</v>
      </c>
      <c r="H69" s="212" t="s">
        <v>130</v>
      </c>
      <c r="I69" s="97">
        <v>7</v>
      </c>
      <c r="J69" s="27"/>
      <c r="K69" s="27">
        <v>9</v>
      </c>
      <c r="L69" s="35"/>
      <c r="M69" s="181">
        <v>6</v>
      </c>
      <c r="N69" s="199" t="s">
        <v>130</v>
      </c>
      <c r="O69" s="200" t="s">
        <v>130</v>
      </c>
      <c r="P69" s="189" t="s">
        <v>130</v>
      </c>
      <c r="Q69" s="200" t="s">
        <v>130</v>
      </c>
      <c r="R69" s="189" t="s">
        <v>130</v>
      </c>
      <c r="S69" s="200" t="s">
        <v>130</v>
      </c>
      <c r="T69" s="200" t="s">
        <v>130</v>
      </c>
      <c r="U69" s="200" t="s">
        <v>130</v>
      </c>
      <c r="V69" s="215" t="s">
        <v>130</v>
      </c>
      <c r="W69" s="16">
        <f>SUM(E69:V69)</f>
        <v>48</v>
      </c>
      <c r="X69" s="186">
        <f>+W69/6</f>
        <v>8</v>
      </c>
    </row>
    <row r="70" spans="1:24" ht="12.75">
      <c r="A70" s="94" t="s">
        <v>153</v>
      </c>
      <c r="B70" s="9">
        <v>2</v>
      </c>
      <c r="C70" s="5" t="s">
        <v>135</v>
      </c>
      <c r="D70" s="91" t="s">
        <v>122</v>
      </c>
      <c r="E70" s="155">
        <v>9</v>
      </c>
      <c r="F70" s="40">
        <v>11</v>
      </c>
      <c r="G70" s="205" t="s">
        <v>130</v>
      </c>
      <c r="H70" s="157">
        <v>12</v>
      </c>
      <c r="I70" s="97">
        <v>15</v>
      </c>
      <c r="J70" s="113"/>
      <c r="K70" s="27">
        <v>11</v>
      </c>
      <c r="L70" s="35"/>
      <c r="M70" s="181">
        <v>7</v>
      </c>
      <c r="N70" s="199" t="s">
        <v>130</v>
      </c>
      <c r="O70" s="181">
        <v>7</v>
      </c>
      <c r="P70" s="66">
        <v>10</v>
      </c>
      <c r="Q70" s="181">
        <v>12</v>
      </c>
      <c r="R70" s="66">
        <v>10</v>
      </c>
      <c r="S70" s="181">
        <v>12</v>
      </c>
      <c r="T70" s="181">
        <v>15</v>
      </c>
      <c r="U70" s="181">
        <v>11</v>
      </c>
      <c r="V70" s="193">
        <v>13</v>
      </c>
      <c r="W70" s="16">
        <f>SUM(E70:V70)</f>
        <v>155</v>
      </c>
      <c r="X70" s="186">
        <f>+W70/14</f>
        <v>11.071428571428571</v>
      </c>
    </row>
    <row r="71" spans="1:24" ht="12.75">
      <c r="A71" s="94"/>
      <c r="B71" s="9"/>
      <c r="C71" s="76"/>
      <c r="D71" s="11"/>
      <c r="E71" s="152"/>
      <c r="F71" s="41"/>
      <c r="G71" s="41"/>
      <c r="H71" s="153"/>
      <c r="I71" s="24"/>
      <c r="J71" s="24"/>
      <c r="K71" s="24"/>
      <c r="L71" s="35"/>
      <c r="M71" s="37"/>
      <c r="N71" s="36"/>
      <c r="O71" s="37"/>
      <c r="P71" s="28"/>
      <c r="Q71" s="37"/>
      <c r="R71" s="37"/>
      <c r="S71" s="37"/>
      <c r="T71" s="37"/>
      <c r="U71" s="37"/>
      <c r="V71" s="26"/>
      <c r="W71" s="16"/>
      <c r="X71" s="186"/>
    </row>
    <row r="72" spans="1:24" ht="12.75">
      <c r="A72" s="94" t="s">
        <v>155</v>
      </c>
      <c r="B72" s="9">
        <v>4</v>
      </c>
      <c r="C72" s="5" t="s">
        <v>138</v>
      </c>
      <c r="D72" s="91" t="s">
        <v>71</v>
      </c>
      <c r="E72" s="150">
        <v>7</v>
      </c>
      <c r="F72" s="95">
        <v>9</v>
      </c>
      <c r="G72" s="113">
        <v>4</v>
      </c>
      <c r="H72" s="154">
        <v>4</v>
      </c>
      <c r="I72" s="22">
        <v>6</v>
      </c>
      <c r="J72" s="96"/>
      <c r="K72" s="96">
        <v>3</v>
      </c>
      <c r="L72" s="24"/>
      <c r="M72" s="65">
        <v>6</v>
      </c>
      <c r="N72" s="200" t="s">
        <v>130</v>
      </c>
      <c r="O72" s="65">
        <v>5</v>
      </c>
      <c r="P72" s="181">
        <v>8</v>
      </c>
      <c r="Q72" s="65">
        <v>12</v>
      </c>
      <c r="R72" s="181">
        <v>3</v>
      </c>
      <c r="S72" s="66">
        <v>6</v>
      </c>
      <c r="T72" s="181">
        <v>5</v>
      </c>
      <c r="U72" s="65">
        <v>8</v>
      </c>
      <c r="V72" s="180">
        <v>5</v>
      </c>
      <c r="W72" s="16">
        <f>SUM(E72:V72)</f>
        <v>91</v>
      </c>
      <c r="X72" s="186">
        <f>+W72/15</f>
        <v>6.066666666666666</v>
      </c>
    </row>
    <row r="73" spans="1:24" ht="12.75">
      <c r="A73" s="94" t="s">
        <v>155</v>
      </c>
      <c r="B73" s="9">
        <v>5</v>
      </c>
      <c r="C73" s="175" t="s">
        <v>136</v>
      </c>
      <c r="D73" s="176" t="s">
        <v>31</v>
      </c>
      <c r="E73" s="150">
        <v>7</v>
      </c>
      <c r="F73" s="95">
        <v>5</v>
      </c>
      <c r="G73" s="209" t="s">
        <v>130</v>
      </c>
      <c r="H73" s="154">
        <v>3</v>
      </c>
      <c r="I73" s="22">
        <v>5</v>
      </c>
      <c r="J73" s="96"/>
      <c r="K73" s="96">
        <v>2</v>
      </c>
      <c r="L73" s="24"/>
      <c r="M73" s="66">
        <v>14</v>
      </c>
      <c r="N73" s="200" t="s">
        <v>130</v>
      </c>
      <c r="O73" s="189" t="s">
        <v>130</v>
      </c>
      <c r="P73" s="200" t="s">
        <v>130</v>
      </c>
      <c r="Q73" s="199" t="s">
        <v>130</v>
      </c>
      <c r="R73" s="200" t="s">
        <v>130</v>
      </c>
      <c r="S73" s="189" t="s">
        <v>130</v>
      </c>
      <c r="T73" s="200" t="s">
        <v>130</v>
      </c>
      <c r="U73" s="199" t="s">
        <v>130</v>
      </c>
      <c r="V73" s="216" t="s">
        <v>130</v>
      </c>
      <c r="W73" s="16">
        <f>SUM(E73:V73)</f>
        <v>36</v>
      </c>
      <c r="X73" s="186">
        <f>+W73/6</f>
        <v>6</v>
      </c>
    </row>
    <row r="74" spans="1:24" ht="12.75">
      <c r="A74" s="94" t="s">
        <v>155</v>
      </c>
      <c r="B74" s="9">
        <v>4</v>
      </c>
      <c r="C74" s="21" t="s">
        <v>139</v>
      </c>
      <c r="D74" s="91" t="s">
        <v>104</v>
      </c>
      <c r="E74" s="150">
        <v>5</v>
      </c>
      <c r="F74" s="95">
        <v>8</v>
      </c>
      <c r="G74" s="40">
        <v>9</v>
      </c>
      <c r="H74" s="211" t="s">
        <v>130</v>
      </c>
      <c r="I74" s="27">
        <v>1</v>
      </c>
      <c r="J74" s="96"/>
      <c r="K74" s="198" t="s">
        <v>130</v>
      </c>
      <c r="L74" s="35"/>
      <c r="M74" s="66">
        <v>11</v>
      </c>
      <c r="N74" s="195" t="s">
        <v>130</v>
      </c>
      <c r="O74" s="66">
        <v>6</v>
      </c>
      <c r="P74" s="195" t="s">
        <v>130</v>
      </c>
      <c r="Q74" s="189" t="s">
        <v>130</v>
      </c>
      <c r="R74" s="195" t="s">
        <v>130</v>
      </c>
      <c r="S74" s="189" t="s">
        <v>130</v>
      </c>
      <c r="T74" s="195" t="s">
        <v>130</v>
      </c>
      <c r="U74" s="189" t="s">
        <v>130</v>
      </c>
      <c r="V74" s="217" t="s">
        <v>130</v>
      </c>
      <c r="W74" s="16">
        <f>SUM(E74:V74)</f>
        <v>40</v>
      </c>
      <c r="X74" s="186">
        <f>+W74/6</f>
        <v>6.666666666666667</v>
      </c>
    </row>
    <row r="75" spans="1:24" ht="12.75">
      <c r="A75" s="94" t="s">
        <v>155</v>
      </c>
      <c r="B75" s="9">
        <v>1</v>
      </c>
      <c r="C75" s="5" t="s">
        <v>154</v>
      </c>
      <c r="D75" s="91" t="s">
        <v>19</v>
      </c>
      <c r="E75" s="150">
        <v>14</v>
      </c>
      <c r="F75" s="95">
        <v>7</v>
      </c>
      <c r="G75" s="40">
        <v>7</v>
      </c>
      <c r="H75" s="154">
        <v>5</v>
      </c>
      <c r="I75" s="196" t="s">
        <v>130</v>
      </c>
      <c r="J75" s="96"/>
      <c r="K75" s="97">
        <v>6</v>
      </c>
      <c r="L75" s="24"/>
      <c r="M75" s="66">
        <v>5</v>
      </c>
      <c r="N75" s="200" t="s">
        <v>130</v>
      </c>
      <c r="O75" s="66">
        <v>9</v>
      </c>
      <c r="P75" s="181">
        <v>4</v>
      </c>
      <c r="Q75" s="65">
        <v>13</v>
      </c>
      <c r="R75" s="181">
        <v>5</v>
      </c>
      <c r="S75" s="66">
        <v>2</v>
      </c>
      <c r="T75" s="181">
        <v>5</v>
      </c>
      <c r="U75" s="189" t="s">
        <v>130</v>
      </c>
      <c r="V75" s="181">
        <v>4</v>
      </c>
      <c r="W75" s="16">
        <f>SUM(E75:V75)</f>
        <v>86</v>
      </c>
      <c r="X75" s="186">
        <f>+W75/13</f>
        <v>6.615384615384615</v>
      </c>
    </row>
    <row r="76" spans="1:24" ht="12.75">
      <c r="A76" s="94"/>
      <c r="B76" s="9"/>
      <c r="C76" s="5"/>
      <c r="D76" s="91"/>
      <c r="E76" s="152"/>
      <c r="F76" s="41"/>
      <c r="G76" s="41"/>
      <c r="H76" s="153"/>
      <c r="I76" s="24"/>
      <c r="J76" s="24"/>
      <c r="K76" s="35"/>
      <c r="L76" s="24"/>
      <c r="M76" s="35"/>
      <c r="N76" s="35"/>
      <c r="O76" s="35"/>
      <c r="P76" s="35"/>
      <c r="Q76" s="35"/>
      <c r="R76" s="37"/>
      <c r="S76" s="37"/>
      <c r="T76" s="37"/>
      <c r="U76" s="37"/>
      <c r="V76" s="37"/>
      <c r="W76" s="16"/>
      <c r="X76" s="186"/>
    </row>
    <row r="77" spans="1:24" ht="12.75">
      <c r="A77" s="94" t="s">
        <v>156</v>
      </c>
      <c r="B77" s="9">
        <v>3</v>
      </c>
      <c r="C77" s="76" t="s">
        <v>97</v>
      </c>
      <c r="D77" s="11" t="s">
        <v>81</v>
      </c>
      <c r="E77" s="155">
        <v>3</v>
      </c>
      <c r="F77" s="40">
        <v>1</v>
      </c>
      <c r="G77" s="116">
        <v>1</v>
      </c>
      <c r="H77" s="156">
        <v>3</v>
      </c>
      <c r="I77" s="96">
        <v>2</v>
      </c>
      <c r="J77" s="143"/>
      <c r="K77" s="22">
        <v>3</v>
      </c>
      <c r="L77" s="24"/>
      <c r="M77" s="179">
        <v>6</v>
      </c>
      <c r="N77" s="66">
        <v>7</v>
      </c>
      <c r="O77" s="179">
        <v>3</v>
      </c>
      <c r="P77" s="66">
        <v>3</v>
      </c>
      <c r="Q77" s="181">
        <v>2</v>
      </c>
      <c r="R77" s="66">
        <v>6</v>
      </c>
      <c r="S77" s="181">
        <v>2</v>
      </c>
      <c r="T77" s="181">
        <v>3</v>
      </c>
      <c r="U77" s="181">
        <v>5</v>
      </c>
      <c r="V77" s="66">
        <v>3</v>
      </c>
      <c r="W77" s="16">
        <f>SUM(E77:V77)</f>
        <v>53</v>
      </c>
      <c r="X77" s="186">
        <f>+W77/16</f>
        <v>3.3125</v>
      </c>
    </row>
    <row r="78" spans="1:24" ht="12.75">
      <c r="A78" s="94" t="s">
        <v>156</v>
      </c>
      <c r="B78" s="9">
        <v>4</v>
      </c>
      <c r="C78" s="76" t="s">
        <v>98</v>
      </c>
      <c r="D78" s="11" t="s">
        <v>99</v>
      </c>
      <c r="E78" s="155">
        <v>2</v>
      </c>
      <c r="F78" s="40">
        <v>4</v>
      </c>
      <c r="G78" s="116">
        <v>4</v>
      </c>
      <c r="H78" s="156">
        <v>5</v>
      </c>
      <c r="I78" s="96">
        <v>5</v>
      </c>
      <c r="J78" s="22"/>
      <c r="K78" s="22">
        <v>3</v>
      </c>
      <c r="L78" s="24"/>
      <c r="M78" s="179">
        <v>4</v>
      </c>
      <c r="N78" s="65">
        <v>2</v>
      </c>
      <c r="O78" s="179">
        <v>4</v>
      </c>
      <c r="P78" s="199" t="s">
        <v>130</v>
      </c>
      <c r="Q78" s="181">
        <v>6</v>
      </c>
      <c r="R78" s="65">
        <v>6</v>
      </c>
      <c r="S78" s="181">
        <v>6</v>
      </c>
      <c r="T78" s="179">
        <v>1</v>
      </c>
      <c r="U78" s="195" t="s">
        <v>130</v>
      </c>
      <c r="V78" s="199" t="s">
        <v>130</v>
      </c>
      <c r="W78" s="16">
        <f>SUM(E78:V78)</f>
        <v>52</v>
      </c>
      <c r="X78" s="186">
        <f>+W78/13</f>
        <v>4</v>
      </c>
    </row>
    <row r="79" spans="1:24" ht="12.75">
      <c r="A79" s="94" t="s">
        <v>156</v>
      </c>
      <c r="B79" s="9">
        <v>1</v>
      </c>
      <c r="C79" s="5" t="s">
        <v>141</v>
      </c>
      <c r="D79" s="91" t="s">
        <v>132</v>
      </c>
      <c r="E79" s="207" t="s">
        <v>130</v>
      </c>
      <c r="F79" s="188" t="s">
        <v>130</v>
      </c>
      <c r="G79" s="95">
        <v>4</v>
      </c>
      <c r="H79" s="156">
        <v>3</v>
      </c>
      <c r="I79" s="198" t="s">
        <v>130</v>
      </c>
      <c r="J79" s="27"/>
      <c r="K79" s="27">
        <v>7</v>
      </c>
      <c r="L79" s="35"/>
      <c r="M79" s="181">
        <v>1</v>
      </c>
      <c r="N79" s="189" t="s">
        <v>130</v>
      </c>
      <c r="O79" s="181">
        <v>6</v>
      </c>
      <c r="P79" s="189" t="s">
        <v>130</v>
      </c>
      <c r="Q79" s="200" t="s">
        <v>130</v>
      </c>
      <c r="R79" s="66">
        <v>11</v>
      </c>
      <c r="S79" s="181">
        <v>12</v>
      </c>
      <c r="T79" s="181">
        <v>7</v>
      </c>
      <c r="U79" s="181">
        <v>7</v>
      </c>
      <c r="V79" s="193">
        <v>10</v>
      </c>
      <c r="W79" s="16">
        <f>SUM(E79:V79)</f>
        <v>68</v>
      </c>
      <c r="X79" s="186">
        <f>+W79/10</f>
        <v>6.8</v>
      </c>
    </row>
    <row r="80" spans="1:24" ht="12.75">
      <c r="A80" s="94" t="s">
        <v>156</v>
      </c>
      <c r="B80" s="9"/>
      <c r="C80" s="5"/>
      <c r="D80" s="91"/>
      <c r="E80" s="155"/>
      <c r="F80" s="40"/>
      <c r="G80" s="95"/>
      <c r="H80" s="157"/>
      <c r="I80" s="95"/>
      <c r="J80" s="113"/>
      <c r="K80" s="40"/>
      <c r="L80" s="70"/>
      <c r="M80" s="180"/>
      <c r="N80" s="183"/>
      <c r="O80" s="180"/>
      <c r="P80" s="183"/>
      <c r="Q80" s="180"/>
      <c r="R80" s="183"/>
      <c r="S80" s="180"/>
      <c r="T80" s="182"/>
      <c r="U80" s="180"/>
      <c r="V80" s="183"/>
      <c r="W80" s="16">
        <f>SUM(E80:V80)</f>
        <v>0</v>
      </c>
      <c r="X80" s="186"/>
    </row>
    <row r="81" spans="1:24" ht="12.75">
      <c r="A81" s="94"/>
      <c r="B81" s="9"/>
      <c r="C81" s="76"/>
      <c r="D81" s="11"/>
      <c r="E81" s="152"/>
      <c r="F81" s="41"/>
      <c r="G81" s="41"/>
      <c r="H81" s="153"/>
      <c r="I81" s="24"/>
      <c r="J81" s="35"/>
      <c r="K81" s="35"/>
      <c r="L81" s="35"/>
      <c r="M81" s="37"/>
      <c r="N81" s="36"/>
      <c r="O81" s="37"/>
      <c r="P81" s="36"/>
      <c r="Q81" s="37"/>
      <c r="R81" s="36"/>
      <c r="S81" s="37"/>
      <c r="T81" s="36"/>
      <c r="U81" s="37"/>
      <c r="V81" s="38"/>
      <c r="W81" s="16"/>
      <c r="X81" s="186"/>
    </row>
    <row r="82" spans="1:24" ht="12.75">
      <c r="A82" s="94" t="s">
        <v>158</v>
      </c>
      <c r="B82" s="9">
        <v>6</v>
      </c>
      <c r="C82" s="76" t="s">
        <v>73</v>
      </c>
      <c r="D82" s="11" t="s">
        <v>74</v>
      </c>
      <c r="E82" s="150">
        <v>10</v>
      </c>
      <c r="F82" s="95">
        <v>14</v>
      </c>
      <c r="G82" s="40">
        <v>13</v>
      </c>
      <c r="H82" s="151">
        <v>16</v>
      </c>
      <c r="I82" s="27">
        <v>9</v>
      </c>
      <c r="J82" s="96"/>
      <c r="K82" s="97">
        <v>11</v>
      </c>
      <c r="L82" s="35"/>
      <c r="M82" s="66">
        <v>9</v>
      </c>
      <c r="N82" s="195" t="s">
        <v>130</v>
      </c>
      <c r="O82" s="66">
        <v>14</v>
      </c>
      <c r="P82" s="179">
        <v>12</v>
      </c>
      <c r="Q82" s="66">
        <v>13</v>
      </c>
      <c r="R82" s="179">
        <v>13</v>
      </c>
      <c r="S82" s="66">
        <v>9</v>
      </c>
      <c r="T82" s="179">
        <v>14</v>
      </c>
      <c r="U82" s="181">
        <v>16</v>
      </c>
      <c r="V82" s="183">
        <v>11</v>
      </c>
      <c r="W82" s="16">
        <f>SUM(E82:V82)</f>
        <v>184</v>
      </c>
      <c r="X82" s="186">
        <f>+W82/16</f>
        <v>11.5</v>
      </c>
    </row>
    <row r="83" spans="1:24" ht="12.75">
      <c r="A83" s="94" t="s">
        <v>158</v>
      </c>
      <c r="B83" s="9">
        <v>5</v>
      </c>
      <c r="C83" s="76" t="s">
        <v>84</v>
      </c>
      <c r="D83" s="11" t="s">
        <v>71</v>
      </c>
      <c r="E83" s="150">
        <v>4</v>
      </c>
      <c r="F83" s="95">
        <v>9</v>
      </c>
      <c r="G83" s="40">
        <v>12</v>
      </c>
      <c r="H83" s="151">
        <v>6</v>
      </c>
      <c r="I83" s="27">
        <v>10</v>
      </c>
      <c r="J83" s="96"/>
      <c r="K83" s="97">
        <v>8</v>
      </c>
      <c r="L83" s="35"/>
      <c r="M83" s="189" t="s">
        <v>130</v>
      </c>
      <c r="N83" s="179">
        <v>9</v>
      </c>
      <c r="O83" s="66">
        <v>7</v>
      </c>
      <c r="P83" s="179">
        <v>8</v>
      </c>
      <c r="Q83" s="66">
        <v>11</v>
      </c>
      <c r="R83" s="195" t="s">
        <v>130</v>
      </c>
      <c r="S83" s="66">
        <v>8</v>
      </c>
      <c r="T83" s="179">
        <v>11</v>
      </c>
      <c r="U83" s="181">
        <v>8</v>
      </c>
      <c r="V83" s="183">
        <v>10</v>
      </c>
      <c r="W83" s="16">
        <f>SUM(E83:V83)</f>
        <v>121</v>
      </c>
      <c r="X83" s="186">
        <f>+W83/14</f>
        <v>8.642857142857142</v>
      </c>
    </row>
    <row r="84" spans="1:24" ht="12.75">
      <c r="A84" s="94" t="s">
        <v>158</v>
      </c>
      <c r="B84" s="9">
        <v>5</v>
      </c>
      <c r="C84" s="76" t="s">
        <v>36</v>
      </c>
      <c r="D84" s="11" t="s">
        <v>37</v>
      </c>
      <c r="E84" s="150">
        <v>10</v>
      </c>
      <c r="F84" s="95">
        <v>4</v>
      </c>
      <c r="G84" s="40">
        <v>3</v>
      </c>
      <c r="H84" s="151">
        <v>7</v>
      </c>
      <c r="I84" s="27">
        <v>8</v>
      </c>
      <c r="J84" s="96"/>
      <c r="K84" s="97">
        <v>5</v>
      </c>
      <c r="L84" s="35"/>
      <c r="M84" s="66">
        <v>12</v>
      </c>
      <c r="N84" s="179">
        <v>8</v>
      </c>
      <c r="O84" s="66">
        <v>7</v>
      </c>
      <c r="P84" s="179">
        <v>6</v>
      </c>
      <c r="Q84" s="66">
        <v>10</v>
      </c>
      <c r="R84" s="195" t="s">
        <v>130</v>
      </c>
      <c r="S84" s="66">
        <v>8</v>
      </c>
      <c r="T84" s="195" t="s">
        <v>130</v>
      </c>
      <c r="U84" s="200" t="s">
        <v>130</v>
      </c>
      <c r="V84" s="202" t="s">
        <v>130</v>
      </c>
      <c r="W84" s="16">
        <f>SUM(E84:V84)</f>
        <v>88</v>
      </c>
      <c r="X84" s="186">
        <f>+W84/12</f>
        <v>7.333333333333333</v>
      </c>
    </row>
    <row r="85" spans="1:24" ht="12.75">
      <c r="A85" s="94" t="s">
        <v>158</v>
      </c>
      <c r="B85" s="9"/>
      <c r="C85" s="5"/>
      <c r="D85" s="91"/>
      <c r="E85" s="150"/>
      <c r="F85" s="95"/>
      <c r="G85" s="40"/>
      <c r="H85" s="151"/>
      <c r="I85" s="27"/>
      <c r="J85" s="96"/>
      <c r="K85" s="97"/>
      <c r="L85" s="35"/>
      <c r="M85" s="66"/>
      <c r="N85" s="179"/>
      <c r="O85" s="66"/>
      <c r="P85" s="179"/>
      <c r="Q85" s="66"/>
      <c r="R85" s="179"/>
      <c r="S85" s="66"/>
      <c r="T85" s="179"/>
      <c r="U85" s="190"/>
      <c r="V85" s="183"/>
      <c r="W85" s="16">
        <f>SUM(E85:V85)</f>
        <v>0</v>
      </c>
      <c r="X85" s="186"/>
    </row>
    <row r="86" spans="1:24" ht="12.75">
      <c r="A86" s="94"/>
      <c r="B86" s="9"/>
      <c r="C86" s="76"/>
      <c r="D86" s="11"/>
      <c r="E86" s="152"/>
      <c r="F86" s="41"/>
      <c r="G86" s="41"/>
      <c r="H86" s="158"/>
      <c r="I86" s="24"/>
      <c r="J86" s="24"/>
      <c r="K86" s="24"/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68"/>
      <c r="W86" s="16"/>
      <c r="X86" s="186"/>
    </row>
    <row r="87" spans="1:24" ht="13.5" thickBot="1">
      <c r="A87" s="7"/>
      <c r="B87" s="6"/>
      <c r="C87" s="6"/>
      <c r="D87" s="12"/>
      <c r="E87" s="159"/>
      <c r="F87" s="25"/>
      <c r="G87" s="25"/>
      <c r="H87" s="160"/>
      <c r="I87" s="25"/>
      <c r="J87" s="25"/>
      <c r="K87" s="25"/>
      <c r="L87" s="25"/>
      <c r="M87" s="71"/>
      <c r="N87" s="71"/>
      <c r="O87" s="69"/>
      <c r="P87" s="69"/>
      <c r="Q87" s="69"/>
      <c r="R87" s="69"/>
      <c r="S87" s="69"/>
      <c r="T87" s="69"/>
      <c r="U87" s="69"/>
      <c r="V87" s="72"/>
      <c r="W87" s="17"/>
      <c r="X87" s="186"/>
    </row>
    <row r="88" spans="5:24" ht="13.5" thickBot="1">
      <c r="E88" s="73" t="s">
        <v>77</v>
      </c>
      <c r="F88" s="114" t="s">
        <v>80</v>
      </c>
      <c r="G88" s="49" t="s">
        <v>77</v>
      </c>
      <c r="H88" s="114" t="s">
        <v>80</v>
      </c>
      <c r="I88" s="49" t="s">
        <v>77</v>
      </c>
      <c r="J88" s="42" t="s">
        <v>80</v>
      </c>
      <c r="K88" s="114" t="s">
        <v>77</v>
      </c>
      <c r="L88" s="42" t="s">
        <v>80</v>
      </c>
      <c r="M88" s="49" t="s">
        <v>77</v>
      </c>
      <c r="N88" s="114" t="s">
        <v>80</v>
      </c>
      <c r="O88" s="49" t="s">
        <v>77</v>
      </c>
      <c r="P88" s="114" t="s">
        <v>80</v>
      </c>
      <c r="Q88" s="49" t="s">
        <v>77</v>
      </c>
      <c r="R88" s="114" t="s">
        <v>80</v>
      </c>
      <c r="S88" s="49" t="s">
        <v>77</v>
      </c>
      <c r="T88" s="114" t="s">
        <v>80</v>
      </c>
      <c r="U88" s="49" t="s">
        <v>77</v>
      </c>
      <c r="V88" s="114" t="s">
        <v>80</v>
      </c>
      <c r="W88" s="23"/>
      <c r="X88" s="48"/>
    </row>
    <row r="89" spans="1:22" ht="12.75">
      <c r="A89" s="231" t="s">
        <v>140</v>
      </c>
      <c r="B89" s="231"/>
      <c r="C89" s="45" t="s">
        <v>77</v>
      </c>
      <c r="E89" s="2"/>
      <c r="F89" s="2"/>
      <c r="G89" s="2"/>
      <c r="H89" s="2"/>
      <c r="I89" s="2"/>
      <c r="J89" s="2"/>
      <c r="K89" s="2"/>
      <c r="L89" s="2"/>
      <c r="M89" s="30"/>
      <c r="O89" s="30"/>
      <c r="P89" s="31"/>
      <c r="Q89" s="31"/>
      <c r="R89" s="31"/>
      <c r="S89" s="31"/>
      <c r="T89" s="31"/>
      <c r="U89" s="31"/>
      <c r="V89" s="1"/>
    </row>
    <row r="90" spans="1:22" ht="12.75">
      <c r="A90" s="232" t="s">
        <v>140</v>
      </c>
      <c r="B90" s="232"/>
      <c r="C90" s="115" t="s">
        <v>137</v>
      </c>
      <c r="D90" s="46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3:22" ht="12.75">
      <c r="C91" s="1" t="s">
        <v>65</v>
      </c>
      <c r="D91" s="46"/>
      <c r="E91" s="24">
        <v>55</v>
      </c>
      <c r="F91" s="24">
        <v>60</v>
      </c>
      <c r="G91" s="1">
        <v>54</v>
      </c>
      <c r="H91" s="1">
        <v>55</v>
      </c>
      <c r="I91" s="39">
        <v>57</v>
      </c>
      <c r="K91" s="39">
        <v>55</v>
      </c>
      <c r="L91" s="39"/>
      <c r="M91" s="39">
        <v>56</v>
      </c>
      <c r="N91" s="39">
        <v>40</v>
      </c>
      <c r="O91" s="39">
        <v>47</v>
      </c>
      <c r="P91" s="39">
        <v>46</v>
      </c>
      <c r="Q91" s="39">
        <v>39</v>
      </c>
      <c r="R91" s="39">
        <v>52</v>
      </c>
      <c r="S91" s="39">
        <v>47</v>
      </c>
      <c r="T91" s="39">
        <v>43</v>
      </c>
      <c r="U91" s="39">
        <v>44</v>
      </c>
      <c r="V91" s="39">
        <v>47</v>
      </c>
    </row>
    <row r="93" spans="1:4" ht="12.75">
      <c r="A93" s="1" t="s">
        <v>169</v>
      </c>
      <c r="B93" s="1"/>
      <c r="C93" s="173">
        <v>39615</v>
      </c>
      <c r="D93" s="172"/>
    </row>
    <row r="94" spans="1:3" ht="12.75">
      <c r="A94" s="1" t="s">
        <v>169</v>
      </c>
      <c r="B94" s="1"/>
      <c r="C94" s="173">
        <v>39629</v>
      </c>
    </row>
    <row r="95" spans="1:3" ht="12.75">
      <c r="A95" s="1" t="s">
        <v>169</v>
      </c>
      <c r="B95" s="1"/>
      <c r="C95" s="173">
        <v>39678</v>
      </c>
    </row>
  </sheetData>
  <mergeCells count="7">
    <mergeCell ref="A89:B89"/>
    <mergeCell ref="A90:B90"/>
    <mergeCell ref="C1:W1"/>
    <mergeCell ref="C3:W3"/>
    <mergeCell ref="C6:D6"/>
    <mergeCell ref="C2:W2"/>
    <mergeCell ref="E4:H4"/>
  </mergeCells>
  <printOptions/>
  <pageMargins left="0.32" right="0.23" top="0.29" bottom="0.26" header="0.17" footer="0.17"/>
  <pageSetup fitToHeight="2" fitToWidth="1" horizontalDpi="600" verticalDpi="600" orientation="landscape" paperSize="5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71"/>
  <sheetViews>
    <sheetView workbookViewId="0" topLeftCell="A46">
      <selection activeCell="X11" sqref="X11:Z11"/>
    </sheetView>
  </sheetViews>
  <sheetFormatPr defaultColWidth="9.140625" defaultRowHeight="12.75"/>
  <cols>
    <col min="1" max="1" width="7.28125" style="0" customWidth="1"/>
    <col min="2" max="2" width="4.421875" style="0" customWidth="1"/>
    <col min="3" max="3" width="12.57421875" style="0" customWidth="1"/>
    <col min="4" max="4" width="10.00390625" style="0" customWidth="1"/>
    <col min="5" max="22" width="0" style="0" hidden="1" customWidth="1"/>
    <col min="24" max="25" width="8.8515625" style="0" customWidth="1"/>
    <col min="26" max="26" width="8.140625" style="0" customWidth="1"/>
  </cols>
  <sheetData>
    <row r="1" spans="3:23" ht="18.75" customHeight="1">
      <c r="C1" s="233" t="s">
        <v>51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3:23" ht="18.75" customHeight="1">
      <c r="C2" s="233" t="s">
        <v>94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</row>
    <row r="3" spans="3:23" ht="18.75" customHeight="1" thickBot="1">
      <c r="C3" s="233" t="s">
        <v>110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3:26" ht="18.75" customHeight="1" thickBot="1">
      <c r="C4" s="3"/>
      <c r="D4" s="3"/>
      <c r="E4" s="236" t="s">
        <v>163</v>
      </c>
      <c r="F4" s="237"/>
      <c r="G4" s="237"/>
      <c r="H4" s="238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28" t="s">
        <v>172</v>
      </c>
      <c r="T4" s="128"/>
      <c r="U4" s="144" t="s">
        <v>172</v>
      </c>
      <c r="V4" s="144"/>
      <c r="W4" s="145"/>
      <c r="X4" s="1">
        <v>2008</v>
      </c>
      <c r="Y4" s="1">
        <v>2007</v>
      </c>
      <c r="Z4" s="1" t="s">
        <v>176</v>
      </c>
    </row>
    <row r="5" spans="1:26" ht="16.5" thickBot="1">
      <c r="A5" s="1">
        <v>2008</v>
      </c>
      <c r="E5" s="78">
        <v>39573</v>
      </c>
      <c r="F5" s="20">
        <v>39580</v>
      </c>
      <c r="G5" s="74">
        <v>39594</v>
      </c>
      <c r="H5" s="148">
        <v>39601</v>
      </c>
      <c r="I5" s="146">
        <v>39608</v>
      </c>
      <c r="J5" s="86">
        <v>39615</v>
      </c>
      <c r="K5" s="93">
        <v>39622</v>
      </c>
      <c r="L5" s="20">
        <v>39629</v>
      </c>
      <c r="M5" s="74">
        <v>39636</v>
      </c>
      <c r="N5" s="86">
        <v>39643</v>
      </c>
      <c r="O5" s="74">
        <v>39650</v>
      </c>
      <c r="P5" s="87">
        <v>39657</v>
      </c>
      <c r="Q5" s="74">
        <v>39671</v>
      </c>
      <c r="R5" s="74">
        <v>39685</v>
      </c>
      <c r="S5" s="20">
        <v>39695</v>
      </c>
      <c r="T5" s="20">
        <v>39699</v>
      </c>
      <c r="U5" s="33">
        <v>39702</v>
      </c>
      <c r="V5" s="33">
        <v>39706</v>
      </c>
      <c r="W5" s="13" t="s">
        <v>50</v>
      </c>
      <c r="X5" s="32" t="s">
        <v>72</v>
      </c>
      <c r="Y5" s="225" t="s">
        <v>72</v>
      </c>
      <c r="Z5" s="224"/>
    </row>
    <row r="6" spans="1:26" ht="28.5" customHeight="1" thickBot="1">
      <c r="A6" s="43" t="s">
        <v>79</v>
      </c>
      <c r="B6" s="162" t="s">
        <v>167</v>
      </c>
      <c r="C6" s="234" t="s">
        <v>78</v>
      </c>
      <c r="D6" s="235"/>
      <c r="E6" s="79" t="s">
        <v>2</v>
      </c>
      <c r="F6" s="14" t="s">
        <v>3</v>
      </c>
      <c r="G6" s="75" t="s">
        <v>66</v>
      </c>
      <c r="H6" s="149" t="s">
        <v>4</v>
      </c>
      <c r="I6" s="147" t="s">
        <v>5</v>
      </c>
      <c r="J6" s="161" t="s">
        <v>166</v>
      </c>
      <c r="K6" s="34" t="s">
        <v>6</v>
      </c>
      <c r="L6" s="75" t="s">
        <v>170</v>
      </c>
      <c r="M6" s="14" t="s">
        <v>7</v>
      </c>
      <c r="N6" s="75" t="s">
        <v>8</v>
      </c>
      <c r="O6" s="14" t="s">
        <v>9</v>
      </c>
      <c r="P6" s="75" t="s">
        <v>67</v>
      </c>
      <c r="Q6" s="14" t="s">
        <v>10</v>
      </c>
      <c r="R6" s="14" t="s">
        <v>11</v>
      </c>
      <c r="S6" s="75" t="s">
        <v>12</v>
      </c>
      <c r="T6" s="75" t="s">
        <v>13</v>
      </c>
      <c r="U6" s="34" t="s">
        <v>14</v>
      </c>
      <c r="V6" s="34" t="s">
        <v>171</v>
      </c>
      <c r="W6" s="15" t="s">
        <v>15</v>
      </c>
      <c r="X6" s="118" t="s">
        <v>159</v>
      </c>
      <c r="Y6" s="226" t="s">
        <v>159</v>
      </c>
      <c r="Z6" s="118" t="s">
        <v>177</v>
      </c>
    </row>
    <row r="7" spans="1:26" ht="12.75">
      <c r="A7" s="94" t="s">
        <v>149</v>
      </c>
      <c r="B7" s="9">
        <v>2</v>
      </c>
      <c r="C7" s="76" t="s">
        <v>87</v>
      </c>
      <c r="D7" s="11" t="s">
        <v>57</v>
      </c>
      <c r="E7" s="150">
        <v>18</v>
      </c>
      <c r="F7" s="95">
        <v>15</v>
      </c>
      <c r="G7" s="40">
        <v>10</v>
      </c>
      <c r="H7" s="154">
        <v>15</v>
      </c>
      <c r="I7" s="27">
        <v>12</v>
      </c>
      <c r="J7" s="96"/>
      <c r="K7" s="97">
        <v>16</v>
      </c>
      <c r="L7" s="24"/>
      <c r="M7" s="66">
        <v>14</v>
      </c>
      <c r="N7" s="181">
        <v>14</v>
      </c>
      <c r="O7" s="66">
        <v>19</v>
      </c>
      <c r="P7" s="181">
        <v>10</v>
      </c>
      <c r="Q7" s="65">
        <v>19</v>
      </c>
      <c r="R7" s="181">
        <v>11</v>
      </c>
      <c r="S7" s="66">
        <v>15</v>
      </c>
      <c r="T7" s="181">
        <v>14</v>
      </c>
      <c r="U7" s="66">
        <v>18</v>
      </c>
      <c r="V7" s="181">
        <v>17</v>
      </c>
      <c r="W7" s="16">
        <f aca="true" t="shared" si="0" ref="W7:W38">SUM(E7:V7)</f>
        <v>237</v>
      </c>
      <c r="X7" s="187">
        <f>+W7/16</f>
        <v>14.8125</v>
      </c>
      <c r="Y7" s="214">
        <v>17</v>
      </c>
      <c r="Z7" s="220">
        <f>+X7-Y7</f>
        <v>-2.1875</v>
      </c>
    </row>
    <row r="8" spans="1:26" ht="12.75">
      <c r="A8" s="94" t="s">
        <v>149</v>
      </c>
      <c r="B8" s="9">
        <v>4</v>
      </c>
      <c r="C8" s="76" t="s">
        <v>38</v>
      </c>
      <c r="D8" s="11" t="s">
        <v>39</v>
      </c>
      <c r="E8" s="194" t="s">
        <v>130</v>
      </c>
      <c r="F8" s="95">
        <v>10</v>
      </c>
      <c r="G8" s="113">
        <v>16</v>
      </c>
      <c r="H8" s="210" t="s">
        <v>130</v>
      </c>
      <c r="I8" s="22">
        <v>19</v>
      </c>
      <c r="J8" s="96"/>
      <c r="K8" s="96">
        <v>9</v>
      </c>
      <c r="L8" s="24"/>
      <c r="M8" s="66">
        <v>20</v>
      </c>
      <c r="N8" s="181">
        <v>10</v>
      </c>
      <c r="O8" s="66">
        <v>9</v>
      </c>
      <c r="P8" s="181">
        <v>15</v>
      </c>
      <c r="Q8" s="65">
        <v>18</v>
      </c>
      <c r="R8" s="181">
        <v>15</v>
      </c>
      <c r="S8" s="66">
        <v>10</v>
      </c>
      <c r="T8" s="181">
        <v>11</v>
      </c>
      <c r="U8" s="65">
        <v>18</v>
      </c>
      <c r="V8" s="181">
        <v>13</v>
      </c>
      <c r="W8" s="16">
        <f t="shared" si="0"/>
        <v>193</v>
      </c>
      <c r="X8" s="187">
        <f>+W8/15</f>
        <v>12.866666666666667</v>
      </c>
      <c r="Y8" s="214">
        <v>13.3</v>
      </c>
      <c r="Z8" s="220">
        <f>+X8-Y8</f>
        <v>-0.43333333333333357</v>
      </c>
    </row>
    <row r="9" spans="1:26" ht="12.75">
      <c r="A9" s="94" t="s">
        <v>142</v>
      </c>
      <c r="B9" s="9">
        <v>3</v>
      </c>
      <c r="C9" s="76" t="s">
        <v>83</v>
      </c>
      <c r="D9" s="11" t="s">
        <v>61</v>
      </c>
      <c r="E9" s="150">
        <v>9</v>
      </c>
      <c r="F9" s="95">
        <v>14</v>
      </c>
      <c r="G9" s="40">
        <v>13</v>
      </c>
      <c r="H9" s="151">
        <v>11</v>
      </c>
      <c r="I9" s="27">
        <v>15</v>
      </c>
      <c r="J9" s="96"/>
      <c r="K9" s="97">
        <v>11</v>
      </c>
      <c r="L9" s="35"/>
      <c r="M9" s="66">
        <v>14</v>
      </c>
      <c r="N9" s="179">
        <v>13</v>
      </c>
      <c r="O9" s="66">
        <v>11</v>
      </c>
      <c r="P9" s="179">
        <v>15</v>
      </c>
      <c r="Q9" s="189" t="s">
        <v>130</v>
      </c>
      <c r="R9" s="179">
        <v>15</v>
      </c>
      <c r="S9" s="66">
        <v>11</v>
      </c>
      <c r="T9" s="179">
        <v>12</v>
      </c>
      <c r="U9" s="66">
        <v>13</v>
      </c>
      <c r="V9" s="201" t="s">
        <v>130</v>
      </c>
      <c r="W9" s="16">
        <f t="shared" si="0"/>
        <v>177</v>
      </c>
      <c r="X9" s="227">
        <f>+W9/14</f>
        <v>12.642857142857142</v>
      </c>
      <c r="Y9" s="228">
        <v>10.8</v>
      </c>
      <c r="Z9" s="223">
        <f aca="true" t="shared" si="1" ref="Z9:Z69">+X9-Y9</f>
        <v>1.8428571428571416</v>
      </c>
    </row>
    <row r="10" spans="1:26" ht="12.75">
      <c r="A10" s="94" t="s">
        <v>149</v>
      </c>
      <c r="B10" s="9">
        <v>1</v>
      </c>
      <c r="C10" s="76" t="s">
        <v>16</v>
      </c>
      <c r="D10" s="11" t="s">
        <v>17</v>
      </c>
      <c r="E10" s="194" t="s">
        <v>130</v>
      </c>
      <c r="F10" s="95">
        <v>12</v>
      </c>
      <c r="G10" s="113">
        <v>12</v>
      </c>
      <c r="H10" s="154">
        <v>9</v>
      </c>
      <c r="I10" s="22">
        <v>14</v>
      </c>
      <c r="J10" s="96"/>
      <c r="K10" s="96">
        <v>11</v>
      </c>
      <c r="L10" s="24"/>
      <c r="M10" s="65">
        <v>15</v>
      </c>
      <c r="N10" s="181">
        <v>12</v>
      </c>
      <c r="O10" s="65">
        <v>14</v>
      </c>
      <c r="P10" s="181">
        <v>12</v>
      </c>
      <c r="Q10" s="199" t="s">
        <v>130</v>
      </c>
      <c r="R10" s="115">
        <v>13</v>
      </c>
      <c r="S10" s="66">
        <v>14</v>
      </c>
      <c r="T10" s="181">
        <v>16</v>
      </c>
      <c r="U10" s="199" t="s">
        <v>130</v>
      </c>
      <c r="V10" s="180">
        <v>10</v>
      </c>
      <c r="W10" s="16">
        <f t="shared" si="0"/>
        <v>164</v>
      </c>
      <c r="X10" s="187">
        <f>+W10/13</f>
        <v>12.615384615384615</v>
      </c>
      <c r="Y10" s="214">
        <v>12.6</v>
      </c>
      <c r="Z10" s="220">
        <f t="shared" si="1"/>
        <v>0.01538461538461533</v>
      </c>
    </row>
    <row r="11" spans="1:26" ht="12.75">
      <c r="A11" s="94" t="s">
        <v>142</v>
      </c>
      <c r="B11" s="9">
        <v>1</v>
      </c>
      <c r="C11" s="76" t="s">
        <v>29</v>
      </c>
      <c r="D11" s="11" t="s">
        <v>30</v>
      </c>
      <c r="E11" s="150">
        <v>9</v>
      </c>
      <c r="F11" s="95">
        <v>11</v>
      </c>
      <c r="G11" s="40">
        <v>13</v>
      </c>
      <c r="H11" s="151">
        <v>13</v>
      </c>
      <c r="I11" s="27">
        <v>13</v>
      </c>
      <c r="J11" s="96"/>
      <c r="K11" s="97">
        <v>10</v>
      </c>
      <c r="L11" s="35"/>
      <c r="M11" s="66">
        <v>9</v>
      </c>
      <c r="N11" s="181">
        <v>11</v>
      </c>
      <c r="O11" s="66">
        <v>13</v>
      </c>
      <c r="P11" s="179">
        <v>11</v>
      </c>
      <c r="Q11" s="66">
        <v>15</v>
      </c>
      <c r="R11" s="181">
        <v>10</v>
      </c>
      <c r="S11" s="66">
        <v>12</v>
      </c>
      <c r="T11" s="181">
        <v>11</v>
      </c>
      <c r="U11" s="66">
        <v>13</v>
      </c>
      <c r="V11" s="200" t="s">
        <v>130</v>
      </c>
      <c r="W11" s="16">
        <f t="shared" si="0"/>
        <v>174</v>
      </c>
      <c r="X11" s="227">
        <f>+W11/14</f>
        <v>12.428571428571429</v>
      </c>
      <c r="Y11" s="228">
        <v>9.3</v>
      </c>
      <c r="Z11" s="223">
        <f t="shared" si="1"/>
        <v>3.128571428571428</v>
      </c>
    </row>
    <row r="12" spans="1:26" ht="12.75">
      <c r="A12" s="94" t="s">
        <v>146</v>
      </c>
      <c r="B12" s="9">
        <v>1</v>
      </c>
      <c r="C12" s="5" t="s">
        <v>45</v>
      </c>
      <c r="D12" s="91" t="s">
        <v>112</v>
      </c>
      <c r="E12" s="155">
        <v>11</v>
      </c>
      <c r="F12" s="40">
        <v>12</v>
      </c>
      <c r="G12" s="116">
        <v>10</v>
      </c>
      <c r="H12" s="156">
        <v>14</v>
      </c>
      <c r="I12" s="96">
        <v>14</v>
      </c>
      <c r="J12" s="22"/>
      <c r="K12" s="22">
        <v>14</v>
      </c>
      <c r="L12" s="24"/>
      <c r="M12" s="181">
        <v>16</v>
      </c>
      <c r="N12" s="66">
        <v>11</v>
      </c>
      <c r="O12" s="181">
        <v>14</v>
      </c>
      <c r="P12" s="189" t="s">
        <v>130</v>
      </c>
      <c r="Q12" s="195" t="s">
        <v>130</v>
      </c>
      <c r="R12" s="66">
        <v>15</v>
      </c>
      <c r="S12" s="181">
        <v>15</v>
      </c>
      <c r="T12" s="181">
        <v>3</v>
      </c>
      <c r="U12" s="179">
        <v>9</v>
      </c>
      <c r="V12" s="51">
        <v>12</v>
      </c>
      <c r="W12" s="16">
        <f t="shared" si="0"/>
        <v>170</v>
      </c>
      <c r="X12" s="187">
        <f>+W12/14</f>
        <v>12.142857142857142</v>
      </c>
      <c r="Y12" s="187"/>
      <c r="Z12" s="220"/>
    </row>
    <row r="13" spans="1:26" ht="12.75">
      <c r="A13" s="94" t="s">
        <v>157</v>
      </c>
      <c r="B13" s="9">
        <v>3</v>
      </c>
      <c r="C13" s="76" t="s">
        <v>101</v>
      </c>
      <c r="D13" s="11" t="s">
        <v>102</v>
      </c>
      <c r="E13" s="155">
        <v>9</v>
      </c>
      <c r="F13" s="40">
        <v>8</v>
      </c>
      <c r="G13" s="95">
        <v>8</v>
      </c>
      <c r="H13" s="157">
        <v>14</v>
      </c>
      <c r="I13" s="97">
        <v>11</v>
      </c>
      <c r="J13" s="22"/>
      <c r="K13" s="27">
        <v>14</v>
      </c>
      <c r="L13" s="35"/>
      <c r="M13" s="181">
        <v>12</v>
      </c>
      <c r="N13" s="199" t="s">
        <v>130</v>
      </c>
      <c r="O13" s="181">
        <v>12</v>
      </c>
      <c r="P13" s="65">
        <v>10</v>
      </c>
      <c r="Q13" s="181">
        <v>11</v>
      </c>
      <c r="R13" s="65">
        <v>13</v>
      </c>
      <c r="S13" s="181">
        <v>14</v>
      </c>
      <c r="T13" s="179">
        <v>12</v>
      </c>
      <c r="U13" s="181">
        <v>13</v>
      </c>
      <c r="V13" s="183">
        <v>14</v>
      </c>
      <c r="W13" s="16">
        <f t="shared" si="0"/>
        <v>175</v>
      </c>
      <c r="X13" s="186">
        <f>+W13/15</f>
        <v>11.666666666666666</v>
      </c>
      <c r="Y13" s="186">
        <v>13.6</v>
      </c>
      <c r="Z13" s="220">
        <f t="shared" si="1"/>
        <v>-1.9333333333333336</v>
      </c>
    </row>
    <row r="14" spans="1:26" ht="12.75">
      <c r="A14" s="94" t="s">
        <v>153</v>
      </c>
      <c r="B14" s="9">
        <v>5</v>
      </c>
      <c r="C14" s="76" t="s">
        <v>26</v>
      </c>
      <c r="D14" s="11" t="s">
        <v>27</v>
      </c>
      <c r="E14" s="155">
        <v>7</v>
      </c>
      <c r="F14" s="40">
        <v>8</v>
      </c>
      <c r="G14" s="95">
        <v>13</v>
      </c>
      <c r="H14" s="212" t="s">
        <v>130</v>
      </c>
      <c r="I14" s="97">
        <v>13</v>
      </c>
      <c r="J14" s="22"/>
      <c r="K14" s="27">
        <v>13</v>
      </c>
      <c r="L14" s="35"/>
      <c r="M14" s="181">
        <v>11</v>
      </c>
      <c r="N14" s="65">
        <v>12</v>
      </c>
      <c r="O14" s="181">
        <v>9</v>
      </c>
      <c r="P14" s="66">
        <v>14</v>
      </c>
      <c r="Q14" s="181">
        <v>12</v>
      </c>
      <c r="R14" s="66">
        <v>13</v>
      </c>
      <c r="S14" s="181">
        <v>14</v>
      </c>
      <c r="T14" s="200" t="s">
        <v>130</v>
      </c>
      <c r="U14" s="181">
        <v>11</v>
      </c>
      <c r="V14" s="66">
        <v>13</v>
      </c>
      <c r="W14" s="16">
        <f t="shared" si="0"/>
        <v>163</v>
      </c>
      <c r="X14" s="186">
        <f>+W14/14</f>
        <v>11.642857142857142</v>
      </c>
      <c r="Y14" s="186">
        <v>12.5</v>
      </c>
      <c r="Z14" s="220">
        <f t="shared" si="1"/>
        <v>-0.8571428571428577</v>
      </c>
    </row>
    <row r="15" spans="1:26" ht="12.75">
      <c r="A15" s="94" t="s">
        <v>158</v>
      </c>
      <c r="B15" s="9">
        <v>6</v>
      </c>
      <c r="C15" s="76" t="s">
        <v>73</v>
      </c>
      <c r="D15" s="11" t="s">
        <v>74</v>
      </c>
      <c r="E15" s="150">
        <v>10</v>
      </c>
      <c r="F15" s="95">
        <v>14</v>
      </c>
      <c r="G15" s="40">
        <v>13</v>
      </c>
      <c r="H15" s="151">
        <v>16</v>
      </c>
      <c r="I15" s="27">
        <v>9</v>
      </c>
      <c r="J15" s="96"/>
      <c r="K15" s="97">
        <v>11</v>
      </c>
      <c r="L15" s="35"/>
      <c r="M15" s="66">
        <v>9</v>
      </c>
      <c r="N15" s="195" t="s">
        <v>130</v>
      </c>
      <c r="O15" s="66">
        <v>14</v>
      </c>
      <c r="P15" s="179">
        <v>12</v>
      </c>
      <c r="Q15" s="66">
        <v>13</v>
      </c>
      <c r="R15" s="179">
        <v>13</v>
      </c>
      <c r="S15" s="66">
        <v>9</v>
      </c>
      <c r="T15" s="179">
        <v>14</v>
      </c>
      <c r="U15" s="181">
        <v>16</v>
      </c>
      <c r="V15" s="183">
        <v>11</v>
      </c>
      <c r="W15" s="16">
        <f t="shared" si="0"/>
        <v>184</v>
      </c>
      <c r="X15" s="186">
        <f>+W15/16</f>
        <v>11.5</v>
      </c>
      <c r="Y15" s="186">
        <v>12.1</v>
      </c>
      <c r="Z15" s="220">
        <f t="shared" si="1"/>
        <v>-0.5999999999999996</v>
      </c>
    </row>
    <row r="16" spans="1:26" ht="12.75">
      <c r="A16" s="94" t="s">
        <v>153</v>
      </c>
      <c r="B16" s="9">
        <v>2</v>
      </c>
      <c r="C16" s="5" t="s">
        <v>135</v>
      </c>
      <c r="D16" s="91" t="s">
        <v>122</v>
      </c>
      <c r="E16" s="155">
        <v>9</v>
      </c>
      <c r="F16" s="40">
        <v>11</v>
      </c>
      <c r="G16" s="205" t="s">
        <v>130</v>
      </c>
      <c r="H16" s="157">
        <v>12</v>
      </c>
      <c r="I16" s="97">
        <v>15</v>
      </c>
      <c r="J16" s="113"/>
      <c r="K16" s="27">
        <v>11</v>
      </c>
      <c r="L16" s="35"/>
      <c r="M16" s="181">
        <v>7</v>
      </c>
      <c r="N16" s="199" t="s">
        <v>130</v>
      </c>
      <c r="O16" s="181">
        <v>7</v>
      </c>
      <c r="P16" s="66">
        <v>10</v>
      </c>
      <c r="Q16" s="181">
        <v>12</v>
      </c>
      <c r="R16" s="66">
        <v>10</v>
      </c>
      <c r="S16" s="181">
        <v>12</v>
      </c>
      <c r="T16" s="181">
        <v>15</v>
      </c>
      <c r="U16" s="181">
        <v>11</v>
      </c>
      <c r="V16" s="51">
        <v>13</v>
      </c>
      <c r="W16" s="16">
        <f t="shared" si="0"/>
        <v>155</v>
      </c>
      <c r="X16" s="186">
        <f>+W16/14</f>
        <v>11.071428571428571</v>
      </c>
      <c r="Y16" s="186"/>
      <c r="Z16" s="220"/>
    </row>
    <row r="17" spans="1:26" ht="12.75">
      <c r="A17" s="94" t="s">
        <v>142</v>
      </c>
      <c r="B17" s="9">
        <v>1</v>
      </c>
      <c r="C17" s="76" t="s">
        <v>20</v>
      </c>
      <c r="D17" s="11" t="s">
        <v>21</v>
      </c>
      <c r="E17" s="150">
        <v>10</v>
      </c>
      <c r="F17" s="95">
        <v>12</v>
      </c>
      <c r="G17" s="40">
        <v>12</v>
      </c>
      <c r="H17" s="151">
        <v>11</v>
      </c>
      <c r="I17" s="27">
        <v>14</v>
      </c>
      <c r="J17" s="96"/>
      <c r="K17" s="97">
        <v>9</v>
      </c>
      <c r="L17" s="35"/>
      <c r="M17" s="66">
        <v>14</v>
      </c>
      <c r="N17" s="179">
        <v>11</v>
      </c>
      <c r="O17" s="66">
        <v>11</v>
      </c>
      <c r="P17" s="179">
        <v>12</v>
      </c>
      <c r="Q17" s="66">
        <v>10</v>
      </c>
      <c r="R17" s="179">
        <v>7</v>
      </c>
      <c r="S17" s="66">
        <v>11</v>
      </c>
      <c r="T17" s="179">
        <v>13</v>
      </c>
      <c r="U17" s="66">
        <v>6</v>
      </c>
      <c r="V17" s="192">
        <v>9</v>
      </c>
      <c r="W17" s="16">
        <f t="shared" si="0"/>
        <v>172</v>
      </c>
      <c r="X17" s="214">
        <f>+W17/16</f>
        <v>10.75</v>
      </c>
      <c r="Y17" s="214">
        <v>11.9</v>
      </c>
      <c r="Z17" s="220">
        <f t="shared" si="1"/>
        <v>-1.1500000000000004</v>
      </c>
    </row>
    <row r="18" spans="1:26" ht="12.75">
      <c r="A18" s="94" t="s">
        <v>145</v>
      </c>
      <c r="B18" s="9">
        <v>4</v>
      </c>
      <c r="C18" s="76" t="s">
        <v>48</v>
      </c>
      <c r="D18" s="11" t="s">
        <v>49</v>
      </c>
      <c r="E18" s="150">
        <v>11</v>
      </c>
      <c r="F18" s="95">
        <v>10</v>
      </c>
      <c r="G18" s="40">
        <v>6</v>
      </c>
      <c r="H18" s="151">
        <v>8</v>
      </c>
      <c r="I18" s="40">
        <v>15</v>
      </c>
      <c r="J18" s="96"/>
      <c r="K18" s="95">
        <v>9</v>
      </c>
      <c r="L18" s="70"/>
      <c r="M18" s="51">
        <v>10</v>
      </c>
      <c r="N18" s="182">
        <v>8</v>
      </c>
      <c r="O18" s="51">
        <v>8</v>
      </c>
      <c r="P18" s="182">
        <v>10</v>
      </c>
      <c r="Q18" s="51">
        <v>15</v>
      </c>
      <c r="R18" s="182">
        <v>11</v>
      </c>
      <c r="S18" s="51">
        <v>8</v>
      </c>
      <c r="T18" s="182">
        <v>11</v>
      </c>
      <c r="U18" s="51">
        <v>10</v>
      </c>
      <c r="V18" s="192">
        <v>10</v>
      </c>
      <c r="W18" s="16">
        <f t="shared" si="0"/>
        <v>160</v>
      </c>
      <c r="X18" s="186">
        <f>+W18/16</f>
        <v>10</v>
      </c>
      <c r="Y18" s="186">
        <v>10.4</v>
      </c>
      <c r="Z18" s="220">
        <f t="shared" si="1"/>
        <v>-0.40000000000000036</v>
      </c>
    </row>
    <row r="19" spans="1:26" ht="12.75">
      <c r="A19" s="94" t="s">
        <v>147</v>
      </c>
      <c r="B19" s="9">
        <v>2</v>
      </c>
      <c r="C19" s="76" t="s">
        <v>88</v>
      </c>
      <c r="D19" s="11" t="s">
        <v>81</v>
      </c>
      <c r="E19" s="194" t="s">
        <v>130</v>
      </c>
      <c r="F19" s="95">
        <v>10</v>
      </c>
      <c r="G19" s="40">
        <v>8</v>
      </c>
      <c r="H19" s="151">
        <v>12</v>
      </c>
      <c r="I19" s="27">
        <v>8</v>
      </c>
      <c r="J19" s="96"/>
      <c r="K19" s="97">
        <v>7</v>
      </c>
      <c r="L19" s="35"/>
      <c r="M19" s="66">
        <v>6</v>
      </c>
      <c r="N19" s="195" t="s">
        <v>130</v>
      </c>
      <c r="O19" s="66">
        <v>11</v>
      </c>
      <c r="P19" s="179">
        <v>7</v>
      </c>
      <c r="Q19" s="189" t="s">
        <v>130</v>
      </c>
      <c r="R19" s="179">
        <v>13</v>
      </c>
      <c r="S19" s="66">
        <v>13</v>
      </c>
      <c r="T19" s="179">
        <v>13</v>
      </c>
      <c r="U19" s="66">
        <v>13</v>
      </c>
      <c r="V19" s="182">
        <v>9</v>
      </c>
      <c r="W19" s="16">
        <f t="shared" si="0"/>
        <v>130</v>
      </c>
      <c r="X19" s="186">
        <f>+W19/13</f>
        <v>10</v>
      </c>
      <c r="Y19" s="186">
        <v>9.2</v>
      </c>
      <c r="Z19" s="220">
        <f t="shared" si="1"/>
        <v>0.8000000000000007</v>
      </c>
    </row>
    <row r="20" spans="1:26" ht="12.75">
      <c r="A20" s="94" t="s">
        <v>146</v>
      </c>
      <c r="B20" s="9">
        <v>3</v>
      </c>
      <c r="C20" s="21" t="s">
        <v>113</v>
      </c>
      <c r="D20" s="91" t="s">
        <v>114</v>
      </c>
      <c r="E20" s="155">
        <v>5</v>
      </c>
      <c r="F20" s="40">
        <v>8</v>
      </c>
      <c r="G20" s="95">
        <v>7</v>
      </c>
      <c r="H20" s="157">
        <v>11</v>
      </c>
      <c r="I20" s="97">
        <v>12</v>
      </c>
      <c r="J20" s="27"/>
      <c r="K20" s="27">
        <v>13</v>
      </c>
      <c r="L20" s="35"/>
      <c r="M20" s="200" t="s">
        <v>130</v>
      </c>
      <c r="N20" s="65">
        <v>14</v>
      </c>
      <c r="O20" s="200" t="s">
        <v>130</v>
      </c>
      <c r="P20" s="65">
        <v>10</v>
      </c>
      <c r="Q20" s="200" t="s">
        <v>130</v>
      </c>
      <c r="R20" s="65">
        <v>10</v>
      </c>
      <c r="S20" s="181">
        <v>13</v>
      </c>
      <c r="T20" s="195" t="s">
        <v>130</v>
      </c>
      <c r="U20" s="181">
        <v>8</v>
      </c>
      <c r="V20" s="183">
        <v>9</v>
      </c>
      <c r="W20" s="16">
        <f t="shared" si="0"/>
        <v>120</v>
      </c>
      <c r="X20" s="186">
        <f>+W20/12</f>
        <v>10</v>
      </c>
      <c r="Y20" s="186"/>
      <c r="Z20" s="220"/>
    </row>
    <row r="21" spans="1:26" ht="12.75">
      <c r="A21" s="94" t="s">
        <v>144</v>
      </c>
      <c r="B21" s="9">
        <v>2</v>
      </c>
      <c r="C21" s="90" t="s">
        <v>44</v>
      </c>
      <c r="D21" s="64" t="s">
        <v>37</v>
      </c>
      <c r="E21" s="207" t="s">
        <v>130</v>
      </c>
      <c r="F21" s="40">
        <v>14</v>
      </c>
      <c r="G21" s="206" t="s">
        <v>130</v>
      </c>
      <c r="H21" s="156">
        <v>12</v>
      </c>
      <c r="I21" s="96">
        <v>9</v>
      </c>
      <c r="J21" s="143"/>
      <c r="K21" s="204" t="s">
        <v>130</v>
      </c>
      <c r="L21" s="24"/>
      <c r="M21" s="179">
        <v>5</v>
      </c>
      <c r="N21" s="189" t="s">
        <v>130</v>
      </c>
      <c r="O21" s="195" t="s">
        <v>130</v>
      </c>
      <c r="P21" s="189" t="s">
        <v>130</v>
      </c>
      <c r="Q21" s="200" t="s">
        <v>130</v>
      </c>
      <c r="R21" s="189" t="s">
        <v>130</v>
      </c>
      <c r="S21" s="200" t="s">
        <v>130</v>
      </c>
      <c r="T21" s="200" t="s">
        <v>130</v>
      </c>
      <c r="U21" s="195" t="s">
        <v>130</v>
      </c>
      <c r="V21" s="218" t="s">
        <v>130</v>
      </c>
      <c r="W21" s="16">
        <f t="shared" si="0"/>
        <v>40</v>
      </c>
      <c r="X21" s="219">
        <f>+W21/4</f>
        <v>10</v>
      </c>
      <c r="Y21" s="219">
        <v>11.7</v>
      </c>
      <c r="Z21" s="220"/>
    </row>
    <row r="22" spans="1:26" ht="12.75">
      <c r="A22" s="94" t="s">
        <v>147</v>
      </c>
      <c r="B22" s="9">
        <v>6</v>
      </c>
      <c r="C22" s="5" t="s">
        <v>121</v>
      </c>
      <c r="D22" s="91" t="s">
        <v>93</v>
      </c>
      <c r="E22" s="150">
        <v>11</v>
      </c>
      <c r="F22" s="95">
        <v>11</v>
      </c>
      <c r="G22" s="40">
        <v>9</v>
      </c>
      <c r="H22" s="151">
        <v>12</v>
      </c>
      <c r="I22" s="27">
        <v>14</v>
      </c>
      <c r="J22" s="96"/>
      <c r="K22" s="97">
        <v>9</v>
      </c>
      <c r="L22" s="35"/>
      <c r="M22" s="66">
        <v>8</v>
      </c>
      <c r="N22" s="179">
        <v>10</v>
      </c>
      <c r="O22" s="66" t="s">
        <v>130</v>
      </c>
      <c r="P22" s="179">
        <v>12</v>
      </c>
      <c r="Q22" s="66">
        <v>9</v>
      </c>
      <c r="R22" s="179">
        <v>5</v>
      </c>
      <c r="S22" s="66">
        <v>6</v>
      </c>
      <c r="T22" s="179">
        <v>12</v>
      </c>
      <c r="U22" s="66">
        <v>11</v>
      </c>
      <c r="V22" s="192">
        <v>9</v>
      </c>
      <c r="W22" s="16">
        <f t="shared" si="0"/>
        <v>148</v>
      </c>
      <c r="X22" s="186">
        <f>+W22/16</f>
        <v>9.25</v>
      </c>
      <c r="Y22" s="186"/>
      <c r="Z22" s="220"/>
    </row>
    <row r="23" spans="1:26" ht="12.75">
      <c r="A23" s="94" t="s">
        <v>151</v>
      </c>
      <c r="B23" s="9">
        <v>5</v>
      </c>
      <c r="C23" s="76" t="s">
        <v>32</v>
      </c>
      <c r="D23" s="11" t="s">
        <v>19</v>
      </c>
      <c r="E23" s="150">
        <v>7</v>
      </c>
      <c r="F23" s="95">
        <v>11</v>
      </c>
      <c r="G23" s="40">
        <v>11</v>
      </c>
      <c r="H23" s="154">
        <v>7</v>
      </c>
      <c r="I23" s="27">
        <v>11</v>
      </c>
      <c r="J23" s="96"/>
      <c r="K23" s="96">
        <v>7</v>
      </c>
      <c r="L23" s="24"/>
      <c r="M23" s="65">
        <v>12</v>
      </c>
      <c r="N23" s="181">
        <v>7</v>
      </c>
      <c r="O23" s="66">
        <v>13</v>
      </c>
      <c r="P23" s="181">
        <v>13</v>
      </c>
      <c r="Q23" s="66">
        <v>9</v>
      </c>
      <c r="R23" s="181">
        <v>10</v>
      </c>
      <c r="S23" s="66">
        <v>9</v>
      </c>
      <c r="T23" s="181">
        <v>6</v>
      </c>
      <c r="U23" s="66">
        <v>10</v>
      </c>
      <c r="V23" s="191">
        <v>4</v>
      </c>
      <c r="W23" s="16">
        <f t="shared" si="0"/>
        <v>147</v>
      </c>
      <c r="X23" s="186">
        <f>+W23/16</f>
        <v>9.1875</v>
      </c>
      <c r="Y23" s="186">
        <v>10.3</v>
      </c>
      <c r="Z23" s="220">
        <f t="shared" si="1"/>
        <v>-1.1125000000000007</v>
      </c>
    </row>
    <row r="24" spans="1:26" ht="12.75">
      <c r="A24" s="94" t="s">
        <v>157</v>
      </c>
      <c r="B24" s="9">
        <v>3</v>
      </c>
      <c r="C24" s="76" t="s">
        <v>103</v>
      </c>
      <c r="D24" s="11" t="s">
        <v>47</v>
      </c>
      <c r="E24" s="155">
        <v>4</v>
      </c>
      <c r="F24" s="40">
        <v>8</v>
      </c>
      <c r="G24" s="95">
        <v>6</v>
      </c>
      <c r="H24" s="157">
        <v>14</v>
      </c>
      <c r="I24" s="97">
        <v>9</v>
      </c>
      <c r="J24" s="27"/>
      <c r="K24" s="196" t="s">
        <v>130</v>
      </c>
      <c r="L24" s="35"/>
      <c r="M24" s="181">
        <v>8</v>
      </c>
      <c r="N24" s="199" t="s">
        <v>130</v>
      </c>
      <c r="O24" s="181">
        <v>13</v>
      </c>
      <c r="P24" s="65">
        <v>7</v>
      </c>
      <c r="Q24" s="181">
        <v>9</v>
      </c>
      <c r="R24" s="65">
        <v>12</v>
      </c>
      <c r="S24" s="181">
        <v>5</v>
      </c>
      <c r="T24" s="195" t="s">
        <v>130</v>
      </c>
      <c r="U24" s="181">
        <v>11</v>
      </c>
      <c r="V24" s="183">
        <v>11</v>
      </c>
      <c r="W24" s="16">
        <f t="shared" si="0"/>
        <v>117</v>
      </c>
      <c r="X24" s="186">
        <f>+W24/13</f>
        <v>9</v>
      </c>
      <c r="Y24" s="186">
        <v>9</v>
      </c>
      <c r="Z24" s="220">
        <f t="shared" si="1"/>
        <v>0</v>
      </c>
    </row>
    <row r="25" spans="1:26" ht="12.75">
      <c r="A25" s="94" t="s">
        <v>143</v>
      </c>
      <c r="B25" s="9">
        <v>6</v>
      </c>
      <c r="C25" s="76" t="s">
        <v>109</v>
      </c>
      <c r="D25" s="11" t="s">
        <v>19</v>
      </c>
      <c r="E25" s="150">
        <v>8</v>
      </c>
      <c r="F25" s="95">
        <v>6</v>
      </c>
      <c r="G25" s="40">
        <v>11</v>
      </c>
      <c r="H25" s="154">
        <v>10</v>
      </c>
      <c r="I25" s="27">
        <v>13</v>
      </c>
      <c r="J25" s="96"/>
      <c r="K25" s="97">
        <v>3</v>
      </c>
      <c r="L25" s="24"/>
      <c r="M25" s="66">
        <v>10</v>
      </c>
      <c r="N25" s="181">
        <v>8</v>
      </c>
      <c r="O25" s="189" t="s">
        <v>130</v>
      </c>
      <c r="P25" s="181">
        <v>7</v>
      </c>
      <c r="Q25" s="66">
        <v>10</v>
      </c>
      <c r="R25" s="181">
        <v>11</v>
      </c>
      <c r="S25" s="66">
        <v>14</v>
      </c>
      <c r="T25" s="181">
        <v>10</v>
      </c>
      <c r="U25" s="65">
        <v>8</v>
      </c>
      <c r="V25" s="181">
        <v>4</v>
      </c>
      <c r="W25" s="16">
        <f t="shared" si="0"/>
        <v>133</v>
      </c>
      <c r="X25" s="186">
        <f>+W25/15</f>
        <v>8.866666666666667</v>
      </c>
      <c r="Y25" s="186">
        <v>7.8</v>
      </c>
      <c r="Z25" s="220">
        <f t="shared" si="1"/>
        <v>1.0666666666666673</v>
      </c>
    </row>
    <row r="26" spans="1:26" ht="12.75">
      <c r="A26" s="94" t="s">
        <v>158</v>
      </c>
      <c r="B26" s="9">
        <v>5</v>
      </c>
      <c r="C26" s="76" t="s">
        <v>84</v>
      </c>
      <c r="D26" s="11" t="s">
        <v>71</v>
      </c>
      <c r="E26" s="150">
        <v>4</v>
      </c>
      <c r="F26" s="95">
        <v>9</v>
      </c>
      <c r="G26" s="40">
        <v>12</v>
      </c>
      <c r="H26" s="151">
        <v>6</v>
      </c>
      <c r="I26" s="27">
        <v>10</v>
      </c>
      <c r="J26" s="96"/>
      <c r="K26" s="97">
        <v>8</v>
      </c>
      <c r="L26" s="35"/>
      <c r="M26" s="189" t="s">
        <v>130</v>
      </c>
      <c r="N26" s="179">
        <v>9</v>
      </c>
      <c r="O26" s="66">
        <v>7</v>
      </c>
      <c r="P26" s="179">
        <v>8</v>
      </c>
      <c r="Q26" s="66">
        <v>11</v>
      </c>
      <c r="R26" s="195" t="s">
        <v>130</v>
      </c>
      <c r="S26" s="66">
        <v>8</v>
      </c>
      <c r="T26" s="179">
        <v>11</v>
      </c>
      <c r="U26" s="181">
        <v>8</v>
      </c>
      <c r="V26" s="183">
        <v>10</v>
      </c>
      <c r="W26" s="16">
        <f t="shared" si="0"/>
        <v>121</v>
      </c>
      <c r="X26" s="186">
        <f>+W26/14</f>
        <v>8.642857142857142</v>
      </c>
      <c r="Y26" s="186">
        <v>7.5</v>
      </c>
      <c r="Z26" s="220">
        <f t="shared" si="1"/>
        <v>1.1428571428571423</v>
      </c>
    </row>
    <row r="27" spans="1:26" ht="12.75">
      <c r="A27" s="94" t="s">
        <v>147</v>
      </c>
      <c r="B27" s="9">
        <v>4</v>
      </c>
      <c r="C27" s="76" t="s">
        <v>18</v>
      </c>
      <c r="D27" s="11" t="s">
        <v>19</v>
      </c>
      <c r="E27" s="150">
        <v>8</v>
      </c>
      <c r="F27" s="95">
        <v>10</v>
      </c>
      <c r="G27" s="40">
        <v>9</v>
      </c>
      <c r="H27" s="151">
        <v>7</v>
      </c>
      <c r="I27" s="27">
        <v>6</v>
      </c>
      <c r="J27" s="96"/>
      <c r="K27" s="97">
        <v>9</v>
      </c>
      <c r="L27" s="35"/>
      <c r="M27" s="66">
        <v>9</v>
      </c>
      <c r="N27" s="179">
        <v>3</v>
      </c>
      <c r="O27" s="66">
        <v>10</v>
      </c>
      <c r="P27" s="195" t="s">
        <v>130</v>
      </c>
      <c r="Q27" s="66">
        <v>9</v>
      </c>
      <c r="R27" s="179">
        <v>10</v>
      </c>
      <c r="S27" s="66">
        <v>7</v>
      </c>
      <c r="T27" s="179">
        <v>10</v>
      </c>
      <c r="U27" s="66">
        <v>12</v>
      </c>
      <c r="V27" s="182">
        <v>10</v>
      </c>
      <c r="W27" s="16">
        <f t="shared" si="0"/>
        <v>129</v>
      </c>
      <c r="X27" s="222">
        <f>+W27/15</f>
        <v>8.6</v>
      </c>
      <c r="Y27" s="222">
        <v>7.1</v>
      </c>
      <c r="Z27" s="223">
        <f t="shared" si="1"/>
        <v>1.5</v>
      </c>
    </row>
    <row r="28" spans="1:26" ht="12.75">
      <c r="A28" s="94" t="s">
        <v>143</v>
      </c>
      <c r="B28" s="9">
        <v>1</v>
      </c>
      <c r="C28" s="90" t="s">
        <v>82</v>
      </c>
      <c r="D28" s="64" t="s">
        <v>19</v>
      </c>
      <c r="E28" s="150">
        <v>5</v>
      </c>
      <c r="F28" s="95">
        <v>7</v>
      </c>
      <c r="G28" s="40">
        <v>8</v>
      </c>
      <c r="H28" s="154">
        <v>7</v>
      </c>
      <c r="I28" s="196" t="s">
        <v>130</v>
      </c>
      <c r="J28" s="197"/>
      <c r="K28" s="198" t="s">
        <v>130</v>
      </c>
      <c r="L28" s="24"/>
      <c r="M28" s="66">
        <v>12</v>
      </c>
      <c r="N28" s="181">
        <v>8</v>
      </c>
      <c r="O28" s="189" t="s">
        <v>130</v>
      </c>
      <c r="P28" s="181">
        <v>12</v>
      </c>
      <c r="Q28" s="189" t="s">
        <v>130</v>
      </c>
      <c r="R28" s="200" t="s">
        <v>130</v>
      </c>
      <c r="S28" s="189" t="s">
        <v>130</v>
      </c>
      <c r="T28" s="200" t="s">
        <v>130</v>
      </c>
      <c r="U28" s="199" t="s">
        <v>130</v>
      </c>
      <c r="V28" s="216" t="s">
        <v>130</v>
      </c>
      <c r="W28" s="16">
        <f t="shared" si="0"/>
        <v>59</v>
      </c>
      <c r="X28" s="219">
        <f>+W28/7</f>
        <v>8.428571428571429</v>
      </c>
      <c r="Y28" s="219">
        <v>7.6</v>
      </c>
      <c r="Z28" s="220"/>
    </row>
    <row r="29" spans="1:26" ht="12.75">
      <c r="A29" s="94" t="s">
        <v>153</v>
      </c>
      <c r="B29" s="9">
        <v>6</v>
      </c>
      <c r="C29" s="76" t="s">
        <v>24</v>
      </c>
      <c r="D29" s="11" t="s">
        <v>25</v>
      </c>
      <c r="E29" s="155">
        <v>6</v>
      </c>
      <c r="F29" s="40">
        <v>9</v>
      </c>
      <c r="G29" s="95">
        <v>5</v>
      </c>
      <c r="H29" s="157">
        <v>11</v>
      </c>
      <c r="I29" s="97">
        <v>6</v>
      </c>
      <c r="J29" s="143"/>
      <c r="K29" s="27">
        <v>7</v>
      </c>
      <c r="L29" s="35"/>
      <c r="M29" s="181">
        <v>8</v>
      </c>
      <c r="N29" s="65">
        <v>6</v>
      </c>
      <c r="O29" s="181">
        <v>11</v>
      </c>
      <c r="P29" s="189" t="s">
        <v>130</v>
      </c>
      <c r="Q29" s="181">
        <v>6</v>
      </c>
      <c r="R29" s="66">
        <v>8</v>
      </c>
      <c r="S29" s="181">
        <v>7</v>
      </c>
      <c r="T29" s="181">
        <v>12</v>
      </c>
      <c r="U29" s="181">
        <v>12</v>
      </c>
      <c r="V29" s="193">
        <v>9</v>
      </c>
      <c r="W29" s="16">
        <f t="shared" si="0"/>
        <v>123</v>
      </c>
      <c r="X29" s="186">
        <f>+W29/15</f>
        <v>8.2</v>
      </c>
      <c r="Y29" s="186">
        <v>9.5</v>
      </c>
      <c r="Z29" s="220">
        <f t="shared" si="1"/>
        <v>-1.3000000000000007</v>
      </c>
    </row>
    <row r="30" spans="1:26" ht="12.75">
      <c r="A30" s="94" t="s">
        <v>153</v>
      </c>
      <c r="B30" s="9">
        <v>6</v>
      </c>
      <c r="C30" s="90" t="s">
        <v>28</v>
      </c>
      <c r="D30" s="64" t="s">
        <v>64</v>
      </c>
      <c r="E30" s="155">
        <v>9</v>
      </c>
      <c r="F30" s="40">
        <v>9</v>
      </c>
      <c r="G30" s="95">
        <v>8</v>
      </c>
      <c r="H30" s="212" t="s">
        <v>130</v>
      </c>
      <c r="I30" s="97">
        <v>7</v>
      </c>
      <c r="J30" s="27"/>
      <c r="K30" s="27">
        <v>9</v>
      </c>
      <c r="L30" s="35"/>
      <c r="M30" s="181">
        <v>6</v>
      </c>
      <c r="N30" s="199" t="s">
        <v>130</v>
      </c>
      <c r="O30" s="200" t="s">
        <v>130</v>
      </c>
      <c r="P30" s="189" t="s">
        <v>130</v>
      </c>
      <c r="Q30" s="200" t="s">
        <v>130</v>
      </c>
      <c r="R30" s="189" t="s">
        <v>130</v>
      </c>
      <c r="S30" s="200" t="s">
        <v>130</v>
      </c>
      <c r="T30" s="200" t="s">
        <v>130</v>
      </c>
      <c r="U30" s="200" t="s">
        <v>130</v>
      </c>
      <c r="V30" s="189" t="s">
        <v>130</v>
      </c>
      <c r="W30" s="16">
        <f t="shared" si="0"/>
        <v>48</v>
      </c>
      <c r="X30" s="219">
        <f>+W30/6</f>
        <v>8</v>
      </c>
      <c r="Y30" s="219">
        <v>6.1</v>
      </c>
      <c r="Z30" s="220"/>
    </row>
    <row r="31" spans="1:26" ht="12.75">
      <c r="A31" s="94" t="s">
        <v>151</v>
      </c>
      <c r="B31" s="9">
        <v>3</v>
      </c>
      <c r="C31" s="76" t="s">
        <v>58</v>
      </c>
      <c r="D31" s="11" t="s">
        <v>59</v>
      </c>
      <c r="E31" s="150">
        <v>11</v>
      </c>
      <c r="F31" s="95">
        <v>11</v>
      </c>
      <c r="G31" s="40">
        <v>8</v>
      </c>
      <c r="H31" s="154">
        <v>9</v>
      </c>
      <c r="I31" s="27">
        <v>4</v>
      </c>
      <c r="J31" s="96"/>
      <c r="K31" s="96">
        <v>8</v>
      </c>
      <c r="L31" s="24"/>
      <c r="M31" s="65">
        <v>7</v>
      </c>
      <c r="N31" s="181">
        <v>5</v>
      </c>
      <c r="O31" s="66">
        <v>8</v>
      </c>
      <c r="P31" s="179">
        <v>5</v>
      </c>
      <c r="Q31" s="66">
        <v>5</v>
      </c>
      <c r="R31" s="179">
        <v>9</v>
      </c>
      <c r="S31" s="189" t="s">
        <v>130</v>
      </c>
      <c r="T31" s="179">
        <v>8</v>
      </c>
      <c r="U31" s="66">
        <v>8</v>
      </c>
      <c r="V31" s="182">
        <v>8</v>
      </c>
      <c r="W31" s="16">
        <f t="shared" si="0"/>
        <v>114</v>
      </c>
      <c r="X31" s="186">
        <f>+W31/15</f>
        <v>7.6</v>
      </c>
      <c r="Y31" s="186">
        <v>7.4</v>
      </c>
      <c r="Z31" s="220">
        <f t="shared" si="1"/>
        <v>0.1999999999999993</v>
      </c>
    </row>
    <row r="32" spans="1:26" ht="12.75">
      <c r="A32" s="94" t="s">
        <v>143</v>
      </c>
      <c r="B32" s="9">
        <v>2</v>
      </c>
      <c r="C32" s="76" t="s">
        <v>108</v>
      </c>
      <c r="D32" s="11" t="s">
        <v>35</v>
      </c>
      <c r="E32" s="150">
        <v>5</v>
      </c>
      <c r="F32" s="95">
        <v>7</v>
      </c>
      <c r="G32" s="113">
        <v>6</v>
      </c>
      <c r="H32" s="154">
        <v>7</v>
      </c>
      <c r="I32" s="22">
        <v>5</v>
      </c>
      <c r="J32" s="96"/>
      <c r="K32" s="96">
        <v>5</v>
      </c>
      <c r="L32" s="24"/>
      <c r="M32" s="65">
        <v>9</v>
      </c>
      <c r="N32" s="181">
        <v>8</v>
      </c>
      <c r="O32" s="199" t="s">
        <v>130</v>
      </c>
      <c r="P32" s="181">
        <v>7</v>
      </c>
      <c r="Q32" s="65">
        <v>9</v>
      </c>
      <c r="R32" s="181">
        <v>11</v>
      </c>
      <c r="S32" s="66">
        <v>10</v>
      </c>
      <c r="T32" s="181">
        <v>7</v>
      </c>
      <c r="U32" s="65">
        <v>11</v>
      </c>
      <c r="V32" s="180">
        <v>5</v>
      </c>
      <c r="W32" s="16">
        <f t="shared" si="0"/>
        <v>112</v>
      </c>
      <c r="X32" s="186">
        <f>+W32/15</f>
        <v>7.466666666666667</v>
      </c>
      <c r="Y32" s="186">
        <v>7.5</v>
      </c>
      <c r="Z32" s="220">
        <f t="shared" si="1"/>
        <v>-0.033333333333333215</v>
      </c>
    </row>
    <row r="33" spans="1:26" ht="12.75">
      <c r="A33" s="94" t="s">
        <v>158</v>
      </c>
      <c r="B33" s="9">
        <v>5</v>
      </c>
      <c r="C33" s="76" t="s">
        <v>36</v>
      </c>
      <c r="D33" s="11" t="s">
        <v>37</v>
      </c>
      <c r="E33" s="150">
        <v>10</v>
      </c>
      <c r="F33" s="95">
        <v>4</v>
      </c>
      <c r="G33" s="40">
        <v>3</v>
      </c>
      <c r="H33" s="151">
        <v>7</v>
      </c>
      <c r="I33" s="27">
        <v>8</v>
      </c>
      <c r="J33" s="96"/>
      <c r="K33" s="97">
        <v>5</v>
      </c>
      <c r="L33" s="35"/>
      <c r="M33" s="66">
        <v>12</v>
      </c>
      <c r="N33" s="179">
        <v>8</v>
      </c>
      <c r="O33" s="66">
        <v>7</v>
      </c>
      <c r="P33" s="179">
        <v>6</v>
      </c>
      <c r="Q33" s="66">
        <v>10</v>
      </c>
      <c r="R33" s="195" t="s">
        <v>130</v>
      </c>
      <c r="S33" s="66">
        <v>8</v>
      </c>
      <c r="T33" s="195" t="s">
        <v>130</v>
      </c>
      <c r="U33" s="200" t="s">
        <v>130</v>
      </c>
      <c r="V33" s="202" t="s">
        <v>130</v>
      </c>
      <c r="W33" s="16">
        <f t="shared" si="0"/>
        <v>88</v>
      </c>
      <c r="X33" s="186">
        <f>+W33/12</f>
        <v>7.333333333333333</v>
      </c>
      <c r="Y33" s="186">
        <v>6.9</v>
      </c>
      <c r="Z33" s="220">
        <f t="shared" si="1"/>
        <v>0.4333333333333327</v>
      </c>
    </row>
    <row r="34" spans="1:26" ht="12.75">
      <c r="A34" s="94" t="s">
        <v>149</v>
      </c>
      <c r="B34" s="9">
        <v>2</v>
      </c>
      <c r="C34" s="80" t="s">
        <v>107</v>
      </c>
      <c r="D34" s="11" t="s">
        <v>106</v>
      </c>
      <c r="E34" s="150">
        <v>7</v>
      </c>
      <c r="F34" s="95">
        <v>3</v>
      </c>
      <c r="G34" s="40">
        <v>10</v>
      </c>
      <c r="H34" s="151">
        <v>4</v>
      </c>
      <c r="I34" s="27">
        <v>10</v>
      </c>
      <c r="J34" s="96"/>
      <c r="K34" s="97">
        <v>5</v>
      </c>
      <c r="L34" s="35"/>
      <c r="M34" s="66">
        <v>6</v>
      </c>
      <c r="N34" s="179">
        <v>5</v>
      </c>
      <c r="O34" s="66">
        <v>8</v>
      </c>
      <c r="P34" s="179">
        <v>10</v>
      </c>
      <c r="Q34" s="66">
        <v>11</v>
      </c>
      <c r="R34" s="179">
        <v>5</v>
      </c>
      <c r="S34" s="66">
        <v>8</v>
      </c>
      <c r="T34" s="195" t="s">
        <v>130</v>
      </c>
      <c r="U34" s="189" t="s">
        <v>130</v>
      </c>
      <c r="V34" s="179">
        <v>5</v>
      </c>
      <c r="W34" s="16">
        <f t="shared" si="0"/>
        <v>97</v>
      </c>
      <c r="X34" s="186">
        <f>+W34/14</f>
        <v>6.928571428571429</v>
      </c>
      <c r="Y34" s="186">
        <v>6</v>
      </c>
      <c r="Z34" s="220">
        <f t="shared" si="1"/>
        <v>0.9285714285714288</v>
      </c>
    </row>
    <row r="35" spans="1:26" ht="12.75">
      <c r="A35" s="94" t="s">
        <v>144</v>
      </c>
      <c r="B35" s="9">
        <v>4</v>
      </c>
      <c r="C35" s="5" t="s">
        <v>124</v>
      </c>
      <c r="D35" s="91" t="s">
        <v>125</v>
      </c>
      <c r="E35" s="155">
        <v>7</v>
      </c>
      <c r="F35" s="40">
        <v>8</v>
      </c>
      <c r="G35" s="205" t="s">
        <v>130</v>
      </c>
      <c r="H35" s="157">
        <v>7</v>
      </c>
      <c r="I35" s="97">
        <v>2</v>
      </c>
      <c r="J35" s="113"/>
      <c r="K35" s="196" t="s">
        <v>130</v>
      </c>
      <c r="L35" s="35"/>
      <c r="M35" s="181">
        <v>8</v>
      </c>
      <c r="N35" s="65">
        <v>3</v>
      </c>
      <c r="O35" s="181">
        <v>5</v>
      </c>
      <c r="P35" s="65">
        <v>7</v>
      </c>
      <c r="Q35" s="181">
        <v>11</v>
      </c>
      <c r="R35" s="65">
        <v>9</v>
      </c>
      <c r="S35" s="181">
        <v>7</v>
      </c>
      <c r="T35" s="195" t="s">
        <v>130</v>
      </c>
      <c r="U35" s="181">
        <v>9</v>
      </c>
      <c r="V35" s="183">
        <v>7</v>
      </c>
      <c r="W35" s="16">
        <f t="shared" si="0"/>
        <v>90</v>
      </c>
      <c r="X35" s="186">
        <f>+W35/13</f>
        <v>6.923076923076923</v>
      </c>
      <c r="Y35" s="186"/>
      <c r="Z35" s="220"/>
    </row>
    <row r="36" spans="1:26" ht="12.75">
      <c r="A36" s="94" t="s">
        <v>150</v>
      </c>
      <c r="B36" s="9">
        <v>2</v>
      </c>
      <c r="C36" s="5" t="s">
        <v>117</v>
      </c>
      <c r="D36" s="91" t="s">
        <v>118</v>
      </c>
      <c r="E36" s="155">
        <v>6</v>
      </c>
      <c r="F36" s="40">
        <v>2</v>
      </c>
      <c r="G36" s="95">
        <v>6</v>
      </c>
      <c r="H36" s="157">
        <v>3</v>
      </c>
      <c r="I36" s="97">
        <v>3</v>
      </c>
      <c r="J36" s="27"/>
      <c r="K36" s="27">
        <v>12</v>
      </c>
      <c r="L36" s="35"/>
      <c r="M36" s="200" t="s">
        <v>130</v>
      </c>
      <c r="N36" s="65">
        <v>10</v>
      </c>
      <c r="O36" s="200" t="s">
        <v>130</v>
      </c>
      <c r="P36" s="65">
        <v>8</v>
      </c>
      <c r="Q36" s="200" t="s">
        <v>130</v>
      </c>
      <c r="R36" s="65">
        <v>10</v>
      </c>
      <c r="S36" s="181">
        <v>5</v>
      </c>
      <c r="T36" s="195" t="s">
        <v>130</v>
      </c>
      <c r="U36" s="181">
        <v>9</v>
      </c>
      <c r="V36" s="65">
        <v>9</v>
      </c>
      <c r="W36" s="16">
        <f t="shared" si="0"/>
        <v>83</v>
      </c>
      <c r="X36" s="186">
        <f>+W36/12</f>
        <v>6.916666666666667</v>
      </c>
      <c r="Y36" s="186"/>
      <c r="Z36" s="220"/>
    </row>
    <row r="37" spans="1:26" ht="12.75">
      <c r="A37" s="94" t="s">
        <v>145</v>
      </c>
      <c r="B37" s="9">
        <v>1</v>
      </c>
      <c r="C37" s="76" t="s">
        <v>75</v>
      </c>
      <c r="D37" s="11" t="s">
        <v>76</v>
      </c>
      <c r="E37" s="150">
        <v>10</v>
      </c>
      <c r="F37" s="95">
        <v>6</v>
      </c>
      <c r="G37" s="209" t="s">
        <v>130</v>
      </c>
      <c r="H37" s="154">
        <v>8</v>
      </c>
      <c r="I37" s="22">
        <v>7</v>
      </c>
      <c r="J37" s="96"/>
      <c r="K37" s="96">
        <v>6</v>
      </c>
      <c r="L37" s="24"/>
      <c r="M37" s="65">
        <v>5</v>
      </c>
      <c r="N37" s="181">
        <v>5</v>
      </c>
      <c r="O37" s="65">
        <v>4</v>
      </c>
      <c r="P37" s="181">
        <v>6</v>
      </c>
      <c r="Q37" s="65">
        <v>10</v>
      </c>
      <c r="R37" s="181">
        <v>6</v>
      </c>
      <c r="S37" s="66">
        <v>8</v>
      </c>
      <c r="T37" s="181">
        <v>9</v>
      </c>
      <c r="U37" s="65">
        <v>7</v>
      </c>
      <c r="V37" s="191">
        <v>5</v>
      </c>
      <c r="W37" s="16">
        <f t="shared" si="0"/>
        <v>102</v>
      </c>
      <c r="X37" s="186">
        <f>+W37/15</f>
        <v>6.8</v>
      </c>
      <c r="Y37" s="186">
        <v>5.5</v>
      </c>
      <c r="Z37" s="221">
        <f t="shared" si="1"/>
        <v>1.2999999999999998</v>
      </c>
    </row>
    <row r="38" spans="1:26" ht="12.75">
      <c r="A38" s="94" t="s">
        <v>156</v>
      </c>
      <c r="B38" s="9">
        <v>1</v>
      </c>
      <c r="C38" s="5" t="s">
        <v>141</v>
      </c>
      <c r="D38" s="91" t="s">
        <v>132</v>
      </c>
      <c r="E38" s="207" t="s">
        <v>130</v>
      </c>
      <c r="F38" s="188" t="s">
        <v>130</v>
      </c>
      <c r="G38" s="95">
        <v>4</v>
      </c>
      <c r="H38" s="156">
        <v>3</v>
      </c>
      <c r="I38" s="198" t="s">
        <v>130</v>
      </c>
      <c r="J38" s="27"/>
      <c r="K38" s="27">
        <v>7</v>
      </c>
      <c r="L38" s="35"/>
      <c r="M38" s="181">
        <v>1</v>
      </c>
      <c r="N38" s="189" t="s">
        <v>130</v>
      </c>
      <c r="O38" s="181">
        <v>6</v>
      </c>
      <c r="P38" s="189" t="s">
        <v>130</v>
      </c>
      <c r="Q38" s="200" t="s">
        <v>130</v>
      </c>
      <c r="R38" s="66">
        <v>11</v>
      </c>
      <c r="S38" s="181">
        <v>12</v>
      </c>
      <c r="T38" s="181">
        <v>7</v>
      </c>
      <c r="U38" s="181">
        <v>7</v>
      </c>
      <c r="V38" s="193">
        <v>10</v>
      </c>
      <c r="W38" s="16">
        <f t="shared" si="0"/>
        <v>68</v>
      </c>
      <c r="X38" s="186">
        <f>+W38/10</f>
        <v>6.8</v>
      </c>
      <c r="Y38" s="186"/>
      <c r="Z38" s="220"/>
    </row>
    <row r="39" spans="1:26" ht="12.75">
      <c r="A39" s="94" t="s">
        <v>143</v>
      </c>
      <c r="B39" s="9">
        <v>5</v>
      </c>
      <c r="C39" s="175" t="s">
        <v>128</v>
      </c>
      <c r="D39" s="176" t="s">
        <v>129</v>
      </c>
      <c r="E39" s="194" t="s">
        <v>130</v>
      </c>
      <c r="F39" s="95">
        <v>8</v>
      </c>
      <c r="G39" s="40">
        <v>6</v>
      </c>
      <c r="H39" s="154">
        <v>7</v>
      </c>
      <c r="I39" s="27">
        <v>7</v>
      </c>
      <c r="J39" s="96"/>
      <c r="K39" s="97">
        <v>3</v>
      </c>
      <c r="L39" s="35"/>
      <c r="M39" s="66">
        <v>9</v>
      </c>
      <c r="N39" s="195" t="s">
        <v>130</v>
      </c>
      <c r="O39" s="189" t="s">
        <v>130</v>
      </c>
      <c r="P39" s="195" t="s">
        <v>130</v>
      </c>
      <c r="Q39" s="189" t="s">
        <v>130</v>
      </c>
      <c r="R39" s="195" t="s">
        <v>130</v>
      </c>
      <c r="S39" s="189" t="s">
        <v>130</v>
      </c>
      <c r="T39" s="195" t="s">
        <v>130</v>
      </c>
      <c r="U39" s="189" t="s">
        <v>130</v>
      </c>
      <c r="V39" s="217" t="s">
        <v>130</v>
      </c>
      <c r="W39" s="16">
        <f aca="true" t="shared" si="2" ref="W39:W70">SUM(E39:V39)</f>
        <v>40</v>
      </c>
      <c r="X39" s="219">
        <f>+W39/6</f>
        <v>6.666666666666667</v>
      </c>
      <c r="Y39" s="186"/>
      <c r="Z39" s="220"/>
    </row>
    <row r="40" spans="1:26" ht="12.75">
      <c r="A40" s="94" t="s">
        <v>155</v>
      </c>
      <c r="B40" s="9">
        <v>4</v>
      </c>
      <c r="C40" s="21" t="s">
        <v>139</v>
      </c>
      <c r="D40" s="91" t="s">
        <v>104</v>
      </c>
      <c r="E40" s="150">
        <v>5</v>
      </c>
      <c r="F40" s="95">
        <v>8</v>
      </c>
      <c r="G40" s="40">
        <v>9</v>
      </c>
      <c r="H40" s="211" t="s">
        <v>130</v>
      </c>
      <c r="I40" s="27">
        <v>1</v>
      </c>
      <c r="J40" s="96"/>
      <c r="K40" s="198" t="s">
        <v>130</v>
      </c>
      <c r="L40" s="35"/>
      <c r="M40" s="66">
        <v>11</v>
      </c>
      <c r="N40" s="195" t="s">
        <v>130</v>
      </c>
      <c r="O40" s="66">
        <v>6</v>
      </c>
      <c r="P40" s="195" t="s">
        <v>130</v>
      </c>
      <c r="Q40" s="189" t="s">
        <v>130</v>
      </c>
      <c r="R40" s="195" t="s">
        <v>130</v>
      </c>
      <c r="S40" s="189" t="s">
        <v>130</v>
      </c>
      <c r="T40" s="195" t="s">
        <v>130</v>
      </c>
      <c r="U40" s="189" t="s">
        <v>130</v>
      </c>
      <c r="V40" s="217" t="s">
        <v>130</v>
      </c>
      <c r="W40" s="16">
        <f t="shared" si="2"/>
        <v>40</v>
      </c>
      <c r="X40" s="186">
        <f>+W40/6</f>
        <v>6.666666666666667</v>
      </c>
      <c r="Y40" s="186"/>
      <c r="Z40" s="220"/>
    </row>
    <row r="41" spans="1:26" ht="12.75">
      <c r="A41" s="94" t="s">
        <v>155</v>
      </c>
      <c r="B41" s="9">
        <v>1</v>
      </c>
      <c r="C41" s="5" t="s">
        <v>154</v>
      </c>
      <c r="D41" s="91" t="s">
        <v>19</v>
      </c>
      <c r="E41" s="150">
        <v>14</v>
      </c>
      <c r="F41" s="95">
        <v>7</v>
      </c>
      <c r="G41" s="40">
        <v>7</v>
      </c>
      <c r="H41" s="154">
        <v>5</v>
      </c>
      <c r="I41" s="196" t="s">
        <v>130</v>
      </c>
      <c r="J41" s="96"/>
      <c r="K41" s="97">
        <v>6</v>
      </c>
      <c r="L41" s="24"/>
      <c r="M41" s="66">
        <v>5</v>
      </c>
      <c r="N41" s="200" t="s">
        <v>130</v>
      </c>
      <c r="O41" s="66">
        <v>9</v>
      </c>
      <c r="P41" s="181">
        <v>4</v>
      </c>
      <c r="Q41" s="65">
        <v>13</v>
      </c>
      <c r="R41" s="181">
        <v>5</v>
      </c>
      <c r="S41" s="66">
        <v>2</v>
      </c>
      <c r="T41" s="181">
        <v>5</v>
      </c>
      <c r="U41" s="189" t="s">
        <v>130</v>
      </c>
      <c r="V41" s="181">
        <v>4</v>
      </c>
      <c r="W41" s="16">
        <f t="shared" si="2"/>
        <v>86</v>
      </c>
      <c r="X41" s="186">
        <f>+W41/13</f>
        <v>6.615384615384615</v>
      </c>
      <c r="Y41" s="186"/>
      <c r="Z41" s="220"/>
    </row>
    <row r="42" spans="1:26" ht="12.75">
      <c r="A42" s="94" t="s">
        <v>144</v>
      </c>
      <c r="B42" s="9">
        <v>4</v>
      </c>
      <c r="C42" s="76" t="s">
        <v>45</v>
      </c>
      <c r="D42" s="11" t="s">
        <v>46</v>
      </c>
      <c r="E42" s="155">
        <v>6</v>
      </c>
      <c r="F42" s="40">
        <v>8</v>
      </c>
      <c r="G42" s="95">
        <v>8</v>
      </c>
      <c r="H42" s="157">
        <v>6</v>
      </c>
      <c r="I42" s="95">
        <v>7</v>
      </c>
      <c r="J42" s="27"/>
      <c r="K42" s="40">
        <v>12</v>
      </c>
      <c r="L42" s="70"/>
      <c r="M42" s="180">
        <v>5</v>
      </c>
      <c r="N42" s="183">
        <v>3</v>
      </c>
      <c r="O42" s="180">
        <v>7</v>
      </c>
      <c r="P42" s="202" t="s">
        <v>130</v>
      </c>
      <c r="Q42" s="180">
        <v>6</v>
      </c>
      <c r="R42" s="202" t="s">
        <v>130</v>
      </c>
      <c r="S42" s="203" t="s">
        <v>130</v>
      </c>
      <c r="T42" s="201" t="s">
        <v>130</v>
      </c>
      <c r="U42" s="180">
        <v>4</v>
      </c>
      <c r="V42" s="183">
        <v>5</v>
      </c>
      <c r="W42" s="16">
        <f t="shared" si="2"/>
        <v>77</v>
      </c>
      <c r="X42" s="186">
        <f>+W42/12</f>
        <v>6.416666666666667</v>
      </c>
      <c r="Y42" s="186">
        <v>5.8</v>
      </c>
      <c r="Z42" s="220">
        <f t="shared" si="1"/>
        <v>0.6166666666666671</v>
      </c>
    </row>
    <row r="43" spans="1:26" ht="12.75">
      <c r="A43" s="94" t="s">
        <v>150</v>
      </c>
      <c r="B43" s="9">
        <v>3</v>
      </c>
      <c r="C43" s="5" t="s">
        <v>134</v>
      </c>
      <c r="D43" s="91" t="s">
        <v>120</v>
      </c>
      <c r="E43" s="155">
        <v>6</v>
      </c>
      <c r="F43" s="40">
        <v>5</v>
      </c>
      <c r="G43" s="95">
        <v>6</v>
      </c>
      <c r="H43" s="157">
        <v>4</v>
      </c>
      <c r="I43" s="97">
        <v>5</v>
      </c>
      <c r="J43" s="113"/>
      <c r="K43" s="27">
        <v>10</v>
      </c>
      <c r="L43" s="35"/>
      <c r="M43" s="200" t="s">
        <v>130</v>
      </c>
      <c r="N43" s="199" t="s">
        <v>130</v>
      </c>
      <c r="O43" s="200" t="s">
        <v>130</v>
      </c>
      <c r="P43" s="65">
        <v>7</v>
      </c>
      <c r="Q43" s="200" t="s">
        <v>130</v>
      </c>
      <c r="R43" s="65">
        <v>9</v>
      </c>
      <c r="S43" s="181">
        <v>3</v>
      </c>
      <c r="T43" s="195" t="s">
        <v>130</v>
      </c>
      <c r="U43" s="200" t="s">
        <v>130</v>
      </c>
      <c r="V43" s="213">
        <v>9</v>
      </c>
      <c r="W43" s="16">
        <f t="shared" si="2"/>
        <v>64</v>
      </c>
      <c r="X43" s="186">
        <f>+W43/10</f>
        <v>6.4</v>
      </c>
      <c r="Y43" s="186"/>
      <c r="Z43" s="220"/>
    </row>
    <row r="44" spans="1:26" ht="12.75">
      <c r="A44" s="94" t="s">
        <v>144</v>
      </c>
      <c r="B44" s="9">
        <v>6</v>
      </c>
      <c r="C44" s="76" t="s">
        <v>42</v>
      </c>
      <c r="D44" s="11" t="s">
        <v>43</v>
      </c>
      <c r="E44" s="155">
        <v>4</v>
      </c>
      <c r="F44" s="40">
        <v>4</v>
      </c>
      <c r="G44" s="116">
        <v>3</v>
      </c>
      <c r="H44" s="208" t="s">
        <v>130</v>
      </c>
      <c r="I44" s="96">
        <v>2</v>
      </c>
      <c r="J44" s="22"/>
      <c r="K44" s="22">
        <v>8</v>
      </c>
      <c r="L44" s="24"/>
      <c r="M44" s="181">
        <v>7</v>
      </c>
      <c r="N44" s="66">
        <v>6</v>
      </c>
      <c r="O44" s="179">
        <v>6</v>
      </c>
      <c r="P44" s="66">
        <v>10</v>
      </c>
      <c r="Q44" s="181">
        <v>7</v>
      </c>
      <c r="R44" s="66">
        <v>9</v>
      </c>
      <c r="S44" s="181">
        <v>9</v>
      </c>
      <c r="T44" s="200" t="s">
        <v>130</v>
      </c>
      <c r="U44" s="195" t="s">
        <v>130</v>
      </c>
      <c r="V44" s="215" t="s">
        <v>130</v>
      </c>
      <c r="W44" s="16">
        <f t="shared" si="2"/>
        <v>75</v>
      </c>
      <c r="X44" s="186">
        <f>+W44/12</f>
        <v>6.25</v>
      </c>
      <c r="Y44" s="186">
        <v>6</v>
      </c>
      <c r="Z44" s="220">
        <f t="shared" si="1"/>
        <v>0.25</v>
      </c>
    </row>
    <row r="45" spans="1:26" ht="12.75">
      <c r="A45" s="94" t="s">
        <v>145</v>
      </c>
      <c r="B45" s="9">
        <v>5</v>
      </c>
      <c r="C45" s="76" t="s">
        <v>40</v>
      </c>
      <c r="D45" s="11" t="s">
        <v>41</v>
      </c>
      <c r="E45" s="150">
        <v>8</v>
      </c>
      <c r="F45" s="95">
        <v>1</v>
      </c>
      <c r="G45" s="113">
        <v>9</v>
      </c>
      <c r="H45" s="154">
        <v>5</v>
      </c>
      <c r="I45" s="22">
        <v>4</v>
      </c>
      <c r="J45" s="96"/>
      <c r="K45" s="96">
        <v>2</v>
      </c>
      <c r="L45" s="24"/>
      <c r="M45" s="66">
        <v>11</v>
      </c>
      <c r="N45" s="181">
        <v>7</v>
      </c>
      <c r="O45" s="65">
        <v>10</v>
      </c>
      <c r="P45" s="181">
        <v>4</v>
      </c>
      <c r="Q45" s="65">
        <v>8</v>
      </c>
      <c r="R45" s="181">
        <v>11</v>
      </c>
      <c r="S45" s="66">
        <v>4</v>
      </c>
      <c r="T45" s="181">
        <v>3</v>
      </c>
      <c r="U45" s="65">
        <v>4</v>
      </c>
      <c r="V45" s="180">
        <v>8</v>
      </c>
      <c r="W45" s="16">
        <f t="shared" si="2"/>
        <v>99</v>
      </c>
      <c r="X45" s="186">
        <f>+W45/16</f>
        <v>6.1875</v>
      </c>
      <c r="Y45" s="186">
        <v>5.4</v>
      </c>
      <c r="Z45" s="220">
        <f t="shared" si="1"/>
        <v>0.7874999999999996</v>
      </c>
    </row>
    <row r="46" spans="1:26" ht="12.75">
      <c r="A46" s="94" t="s">
        <v>155</v>
      </c>
      <c r="B46" s="9">
        <v>4</v>
      </c>
      <c r="C46" s="5" t="s">
        <v>138</v>
      </c>
      <c r="D46" s="91" t="s">
        <v>71</v>
      </c>
      <c r="E46" s="150">
        <v>7</v>
      </c>
      <c r="F46" s="95">
        <v>9</v>
      </c>
      <c r="G46" s="113">
        <v>4</v>
      </c>
      <c r="H46" s="154">
        <v>4</v>
      </c>
      <c r="I46" s="22">
        <v>6</v>
      </c>
      <c r="J46" s="96"/>
      <c r="K46" s="96">
        <v>3</v>
      </c>
      <c r="L46" s="24"/>
      <c r="M46" s="65">
        <v>6</v>
      </c>
      <c r="N46" s="200" t="s">
        <v>130</v>
      </c>
      <c r="O46" s="65">
        <v>5</v>
      </c>
      <c r="P46" s="181">
        <v>8</v>
      </c>
      <c r="Q46" s="65">
        <v>12</v>
      </c>
      <c r="R46" s="181">
        <v>3</v>
      </c>
      <c r="S46" s="66">
        <v>6</v>
      </c>
      <c r="T46" s="181">
        <v>5</v>
      </c>
      <c r="U46" s="65">
        <v>8</v>
      </c>
      <c r="V46" s="181">
        <v>5</v>
      </c>
      <c r="W46" s="16">
        <f t="shared" si="2"/>
        <v>91</v>
      </c>
      <c r="X46" s="186">
        <f>+W46/15</f>
        <v>6.066666666666666</v>
      </c>
      <c r="Y46" s="186"/>
      <c r="Z46" s="220"/>
    </row>
    <row r="47" spans="1:26" ht="12.75">
      <c r="A47" s="94" t="s">
        <v>155</v>
      </c>
      <c r="B47" s="9">
        <v>5</v>
      </c>
      <c r="C47" s="175" t="s">
        <v>136</v>
      </c>
      <c r="D47" s="176" t="s">
        <v>31</v>
      </c>
      <c r="E47" s="150">
        <v>7</v>
      </c>
      <c r="F47" s="95">
        <v>5</v>
      </c>
      <c r="G47" s="209" t="s">
        <v>130</v>
      </c>
      <c r="H47" s="154">
        <v>3</v>
      </c>
      <c r="I47" s="22">
        <v>5</v>
      </c>
      <c r="J47" s="96"/>
      <c r="K47" s="96">
        <v>2</v>
      </c>
      <c r="L47" s="24"/>
      <c r="M47" s="66">
        <v>14</v>
      </c>
      <c r="N47" s="200" t="s">
        <v>130</v>
      </c>
      <c r="O47" s="189" t="s">
        <v>130</v>
      </c>
      <c r="P47" s="200" t="s">
        <v>130</v>
      </c>
      <c r="Q47" s="199" t="s">
        <v>130</v>
      </c>
      <c r="R47" s="200" t="s">
        <v>130</v>
      </c>
      <c r="S47" s="189" t="s">
        <v>130</v>
      </c>
      <c r="T47" s="200" t="s">
        <v>130</v>
      </c>
      <c r="U47" s="199" t="s">
        <v>130</v>
      </c>
      <c r="V47" s="200" t="s">
        <v>130</v>
      </c>
      <c r="W47" s="16">
        <f t="shared" si="2"/>
        <v>36</v>
      </c>
      <c r="X47" s="219">
        <f>+W47/6</f>
        <v>6</v>
      </c>
      <c r="Y47" s="186"/>
      <c r="Z47" s="220"/>
    </row>
    <row r="48" spans="1:26" ht="12.75">
      <c r="A48" s="94" t="s">
        <v>148</v>
      </c>
      <c r="B48" s="9">
        <v>2</v>
      </c>
      <c r="C48" s="76" t="s">
        <v>85</v>
      </c>
      <c r="D48" s="11" t="s">
        <v>86</v>
      </c>
      <c r="E48" s="155">
        <v>6</v>
      </c>
      <c r="F48" s="188" t="s">
        <v>130</v>
      </c>
      <c r="G48" s="116">
        <v>1</v>
      </c>
      <c r="H48" s="156">
        <v>6</v>
      </c>
      <c r="I48" s="197" t="s">
        <v>130</v>
      </c>
      <c r="J48" s="27"/>
      <c r="K48" s="22">
        <v>8</v>
      </c>
      <c r="L48" s="24"/>
      <c r="M48" s="179">
        <v>7</v>
      </c>
      <c r="N48" s="66">
        <v>6</v>
      </c>
      <c r="O48" s="181">
        <v>2</v>
      </c>
      <c r="P48" s="66">
        <v>5</v>
      </c>
      <c r="Q48" s="200" t="s">
        <v>130</v>
      </c>
      <c r="R48" s="66">
        <v>2</v>
      </c>
      <c r="S48" s="200" t="s">
        <v>130</v>
      </c>
      <c r="T48" s="181">
        <v>9</v>
      </c>
      <c r="U48" s="200" t="s">
        <v>130</v>
      </c>
      <c r="V48" s="183">
        <v>9</v>
      </c>
      <c r="W48" s="16">
        <f t="shared" si="2"/>
        <v>61</v>
      </c>
      <c r="X48" s="222">
        <f>+W48/11</f>
        <v>5.545454545454546</v>
      </c>
      <c r="Y48" s="222">
        <v>3.7</v>
      </c>
      <c r="Z48" s="223">
        <f t="shared" si="1"/>
        <v>1.8454545454545457</v>
      </c>
    </row>
    <row r="49" spans="1:26" ht="12.75">
      <c r="A49" s="94" t="s">
        <v>142</v>
      </c>
      <c r="B49" s="9">
        <v>2</v>
      </c>
      <c r="C49" s="76" t="s">
        <v>22</v>
      </c>
      <c r="D49" s="11" t="s">
        <v>23</v>
      </c>
      <c r="E49" s="150">
        <v>7</v>
      </c>
      <c r="F49" s="95">
        <v>2</v>
      </c>
      <c r="G49" s="188" t="s">
        <v>130</v>
      </c>
      <c r="H49" s="151">
        <v>3</v>
      </c>
      <c r="I49" s="27">
        <v>6</v>
      </c>
      <c r="J49" s="96"/>
      <c r="K49" s="97">
        <v>2</v>
      </c>
      <c r="L49" s="35"/>
      <c r="M49" s="66">
        <v>9</v>
      </c>
      <c r="N49" s="179">
        <v>4</v>
      </c>
      <c r="O49" s="66">
        <v>5</v>
      </c>
      <c r="P49" s="181">
        <v>8</v>
      </c>
      <c r="Q49" s="66">
        <v>7</v>
      </c>
      <c r="R49" s="181">
        <v>5</v>
      </c>
      <c r="S49" s="66">
        <v>6</v>
      </c>
      <c r="T49" s="181">
        <v>4</v>
      </c>
      <c r="U49" s="65">
        <v>9</v>
      </c>
      <c r="V49" s="179">
        <v>5</v>
      </c>
      <c r="W49" s="16">
        <f t="shared" si="2"/>
        <v>82</v>
      </c>
      <c r="X49" s="186">
        <f>+W49/15</f>
        <v>5.466666666666667</v>
      </c>
      <c r="Y49" s="186">
        <v>5.2</v>
      </c>
      <c r="Z49" s="220">
        <f t="shared" si="1"/>
        <v>0.2666666666666666</v>
      </c>
    </row>
    <row r="50" spans="1:26" ht="12.75">
      <c r="A50" s="94" t="s">
        <v>146</v>
      </c>
      <c r="B50" s="9">
        <v>4</v>
      </c>
      <c r="C50" s="5" t="s">
        <v>45</v>
      </c>
      <c r="D50" s="91" t="s">
        <v>37</v>
      </c>
      <c r="E50" s="155">
        <v>7</v>
      </c>
      <c r="F50" s="40">
        <v>4</v>
      </c>
      <c r="G50" s="116">
        <v>3</v>
      </c>
      <c r="H50" s="156">
        <v>4</v>
      </c>
      <c r="I50" s="96">
        <v>4</v>
      </c>
      <c r="J50" s="143"/>
      <c r="K50" s="22">
        <v>8</v>
      </c>
      <c r="L50" s="24"/>
      <c r="M50" s="179">
        <v>5</v>
      </c>
      <c r="N50" s="66">
        <v>9</v>
      </c>
      <c r="O50" s="179">
        <v>5</v>
      </c>
      <c r="P50" s="66">
        <v>5</v>
      </c>
      <c r="Q50" s="195" t="s">
        <v>130</v>
      </c>
      <c r="R50" s="66">
        <v>8</v>
      </c>
      <c r="S50" s="200" t="s">
        <v>130</v>
      </c>
      <c r="T50" s="181">
        <v>4</v>
      </c>
      <c r="U50" s="195" t="s">
        <v>130</v>
      </c>
      <c r="V50" s="51">
        <v>4</v>
      </c>
      <c r="W50" s="16">
        <f t="shared" si="2"/>
        <v>70</v>
      </c>
      <c r="X50" s="186">
        <f>+W50/13</f>
        <v>5.384615384615385</v>
      </c>
      <c r="Y50" s="186"/>
      <c r="Z50" s="220"/>
    </row>
    <row r="51" spans="1:26" ht="12.75">
      <c r="A51" s="94" t="s">
        <v>152</v>
      </c>
      <c r="B51" s="9">
        <v>5</v>
      </c>
      <c r="C51" s="76" t="s">
        <v>48</v>
      </c>
      <c r="D51" s="11" t="s">
        <v>89</v>
      </c>
      <c r="E51" s="150">
        <v>1</v>
      </c>
      <c r="F51" s="95">
        <v>8</v>
      </c>
      <c r="G51" s="40">
        <v>5</v>
      </c>
      <c r="H51" s="151">
        <v>1</v>
      </c>
      <c r="I51" s="27">
        <v>8</v>
      </c>
      <c r="J51" s="96"/>
      <c r="K51" s="97">
        <v>1</v>
      </c>
      <c r="L51" s="35"/>
      <c r="M51" s="66">
        <v>4</v>
      </c>
      <c r="N51" s="195" t="s">
        <v>130</v>
      </c>
      <c r="O51" s="66">
        <v>9</v>
      </c>
      <c r="P51" s="195" t="s">
        <v>130</v>
      </c>
      <c r="Q51" s="66">
        <v>5</v>
      </c>
      <c r="R51" s="179">
        <v>5</v>
      </c>
      <c r="S51" s="66">
        <v>7</v>
      </c>
      <c r="T51" s="179">
        <v>7</v>
      </c>
      <c r="U51" s="66">
        <v>7</v>
      </c>
      <c r="V51" s="182">
        <v>6</v>
      </c>
      <c r="W51" s="16">
        <f t="shared" si="2"/>
        <v>74</v>
      </c>
      <c r="X51" s="186">
        <f>+W51/14</f>
        <v>5.285714285714286</v>
      </c>
      <c r="Y51" s="186">
        <v>4.4</v>
      </c>
      <c r="Z51" s="220">
        <f t="shared" si="1"/>
        <v>0.8857142857142852</v>
      </c>
    </row>
    <row r="52" spans="1:26" ht="12.75">
      <c r="A52" s="94" t="s">
        <v>145</v>
      </c>
      <c r="B52" s="9">
        <v>3</v>
      </c>
      <c r="C52" s="5" t="s">
        <v>131</v>
      </c>
      <c r="D52" s="91" t="s">
        <v>132</v>
      </c>
      <c r="E52" s="150">
        <v>7</v>
      </c>
      <c r="F52" s="95">
        <v>3</v>
      </c>
      <c r="G52" s="40">
        <v>9</v>
      </c>
      <c r="H52" s="151">
        <v>3</v>
      </c>
      <c r="I52" s="27">
        <v>8</v>
      </c>
      <c r="J52" s="96"/>
      <c r="K52" s="97">
        <v>3</v>
      </c>
      <c r="L52" s="35"/>
      <c r="M52" s="66">
        <v>5</v>
      </c>
      <c r="N52" s="179">
        <v>2</v>
      </c>
      <c r="O52" s="66">
        <v>3</v>
      </c>
      <c r="P52" s="179">
        <v>6</v>
      </c>
      <c r="Q52" s="66">
        <v>8</v>
      </c>
      <c r="R52" s="179">
        <v>0</v>
      </c>
      <c r="S52" s="66">
        <v>8</v>
      </c>
      <c r="T52" s="179">
        <v>5</v>
      </c>
      <c r="U52" s="66">
        <v>7</v>
      </c>
      <c r="V52" s="182">
        <v>6</v>
      </c>
      <c r="W52" s="16">
        <f t="shared" si="2"/>
        <v>83</v>
      </c>
      <c r="X52" s="186">
        <f>+W52/16</f>
        <v>5.1875</v>
      </c>
      <c r="Y52" s="186"/>
      <c r="Z52" s="220"/>
    </row>
    <row r="53" spans="1:26" ht="12.75">
      <c r="A53" s="94" t="s">
        <v>148</v>
      </c>
      <c r="B53" s="9">
        <v>6</v>
      </c>
      <c r="C53" s="80" t="s">
        <v>70</v>
      </c>
      <c r="D53" s="11" t="s">
        <v>60</v>
      </c>
      <c r="E53" s="155">
        <v>6</v>
      </c>
      <c r="F53" s="40">
        <v>8</v>
      </c>
      <c r="G53" s="95">
        <v>3</v>
      </c>
      <c r="H53" s="156">
        <v>5</v>
      </c>
      <c r="I53" s="97">
        <v>4</v>
      </c>
      <c r="J53" s="113"/>
      <c r="K53" s="27">
        <v>4</v>
      </c>
      <c r="L53" s="35"/>
      <c r="M53" s="179">
        <v>4</v>
      </c>
      <c r="N53" s="66">
        <v>4</v>
      </c>
      <c r="O53" s="181">
        <v>4</v>
      </c>
      <c r="P53" s="65">
        <v>8</v>
      </c>
      <c r="Q53" s="195" t="s">
        <v>130</v>
      </c>
      <c r="R53" s="65">
        <v>6</v>
      </c>
      <c r="S53" s="200" t="s">
        <v>130</v>
      </c>
      <c r="T53" s="179">
        <v>3</v>
      </c>
      <c r="U53" s="200" t="s">
        <v>130</v>
      </c>
      <c r="V53" s="193">
        <v>8</v>
      </c>
      <c r="W53" s="16">
        <f t="shared" si="2"/>
        <v>67</v>
      </c>
      <c r="X53" s="186">
        <f>+W53/13</f>
        <v>5.153846153846154</v>
      </c>
      <c r="Y53" s="186">
        <v>5.7</v>
      </c>
      <c r="Z53" s="220">
        <f t="shared" si="1"/>
        <v>-0.546153846153846</v>
      </c>
    </row>
    <row r="54" spans="1:26" ht="12.75">
      <c r="A54" s="94" t="s">
        <v>157</v>
      </c>
      <c r="B54" s="9">
        <v>3</v>
      </c>
      <c r="C54" s="5" t="s">
        <v>116</v>
      </c>
      <c r="D54" s="91" t="s">
        <v>37</v>
      </c>
      <c r="E54" s="155">
        <v>4</v>
      </c>
      <c r="F54" s="40">
        <v>5</v>
      </c>
      <c r="G54" s="95">
        <v>6</v>
      </c>
      <c r="H54" s="157">
        <v>7</v>
      </c>
      <c r="I54" s="97">
        <v>4</v>
      </c>
      <c r="J54" s="143"/>
      <c r="K54" s="27">
        <v>5</v>
      </c>
      <c r="L54" s="35"/>
      <c r="M54" s="181">
        <v>4</v>
      </c>
      <c r="N54" s="199" t="s">
        <v>130</v>
      </c>
      <c r="O54" s="181">
        <v>6</v>
      </c>
      <c r="P54" s="65">
        <v>7</v>
      </c>
      <c r="Q54" s="181">
        <v>4</v>
      </c>
      <c r="R54" s="65">
        <v>5</v>
      </c>
      <c r="S54" s="181">
        <v>7</v>
      </c>
      <c r="T54" s="179">
        <v>8</v>
      </c>
      <c r="U54" s="181">
        <v>4</v>
      </c>
      <c r="V54" s="213">
        <v>6</v>
      </c>
      <c r="W54" s="16">
        <f t="shared" si="2"/>
        <v>82</v>
      </c>
      <c r="X54" s="186">
        <f>+W54/16</f>
        <v>5.125</v>
      </c>
      <c r="Y54" s="186"/>
      <c r="Z54" s="220"/>
    </row>
    <row r="55" spans="1:26" ht="12.75">
      <c r="A55" s="94" t="s">
        <v>151</v>
      </c>
      <c r="B55" s="9">
        <v>6</v>
      </c>
      <c r="C55" s="76" t="s">
        <v>32</v>
      </c>
      <c r="D55" s="11" t="s">
        <v>34</v>
      </c>
      <c r="E55" s="194" t="s">
        <v>130</v>
      </c>
      <c r="F55" s="95">
        <v>1</v>
      </c>
      <c r="G55" s="209" t="s">
        <v>130</v>
      </c>
      <c r="H55" s="210" t="s">
        <v>130</v>
      </c>
      <c r="I55" s="204" t="s">
        <v>130</v>
      </c>
      <c r="J55" s="96"/>
      <c r="K55" s="197" t="s">
        <v>130</v>
      </c>
      <c r="L55" s="24"/>
      <c r="M55" s="65">
        <v>4</v>
      </c>
      <c r="N55" s="200" t="s">
        <v>130</v>
      </c>
      <c r="O55" s="199" t="s">
        <v>130</v>
      </c>
      <c r="P55" s="179">
        <v>10</v>
      </c>
      <c r="Q55" s="199" t="s">
        <v>130</v>
      </c>
      <c r="R55" s="181">
        <v>5</v>
      </c>
      <c r="S55" s="189" t="s">
        <v>130</v>
      </c>
      <c r="T55" s="200" t="s">
        <v>130</v>
      </c>
      <c r="U55" s="189" t="s">
        <v>130</v>
      </c>
      <c r="V55" s="216" t="s">
        <v>130</v>
      </c>
      <c r="W55" s="16">
        <f t="shared" si="2"/>
        <v>20</v>
      </c>
      <c r="X55" s="219">
        <f>+W55/4</f>
        <v>5</v>
      </c>
      <c r="Y55" s="219">
        <v>4.4</v>
      </c>
      <c r="Z55" s="220"/>
    </row>
    <row r="56" spans="1:26" ht="12.75">
      <c r="A56" s="94" t="s">
        <v>157</v>
      </c>
      <c r="B56" s="9">
        <v>5</v>
      </c>
      <c r="C56" s="5" t="s">
        <v>115</v>
      </c>
      <c r="D56" s="91" t="s">
        <v>19</v>
      </c>
      <c r="E56" s="155">
        <v>5</v>
      </c>
      <c r="F56" s="40">
        <v>7</v>
      </c>
      <c r="G56" s="95">
        <v>2</v>
      </c>
      <c r="H56" s="157">
        <v>4</v>
      </c>
      <c r="I56" s="97">
        <v>2</v>
      </c>
      <c r="J56" s="113"/>
      <c r="K56" s="27">
        <v>6</v>
      </c>
      <c r="L56" s="35"/>
      <c r="M56" s="181">
        <v>3</v>
      </c>
      <c r="N56" s="199" t="s">
        <v>130</v>
      </c>
      <c r="O56" s="181">
        <v>5</v>
      </c>
      <c r="P56" s="65">
        <v>6</v>
      </c>
      <c r="Q56" s="181">
        <v>3</v>
      </c>
      <c r="R56" s="65">
        <v>7</v>
      </c>
      <c r="S56" s="181">
        <v>6</v>
      </c>
      <c r="T56" s="179">
        <v>7</v>
      </c>
      <c r="U56" s="181">
        <v>5</v>
      </c>
      <c r="V56" s="183">
        <v>5</v>
      </c>
      <c r="W56" s="16">
        <f t="shared" si="2"/>
        <v>73</v>
      </c>
      <c r="X56" s="186">
        <f>+W56/15</f>
        <v>4.866666666666666</v>
      </c>
      <c r="Y56" s="186"/>
      <c r="Z56" s="220"/>
    </row>
    <row r="57" spans="1:26" ht="12.75">
      <c r="A57" s="94" t="s">
        <v>152</v>
      </c>
      <c r="B57" s="9">
        <v>1</v>
      </c>
      <c r="C57" s="76" t="s">
        <v>90</v>
      </c>
      <c r="D57" s="11" t="s">
        <v>91</v>
      </c>
      <c r="E57" s="150">
        <v>5</v>
      </c>
      <c r="F57" s="95">
        <v>6</v>
      </c>
      <c r="G57" s="188" t="s">
        <v>130</v>
      </c>
      <c r="H57" s="151">
        <v>2</v>
      </c>
      <c r="I57" s="27">
        <v>2</v>
      </c>
      <c r="J57" s="96"/>
      <c r="K57" s="97">
        <v>6</v>
      </c>
      <c r="L57" s="35"/>
      <c r="M57" s="66">
        <v>5</v>
      </c>
      <c r="N57" s="195" t="s">
        <v>130</v>
      </c>
      <c r="O57" s="66">
        <v>2</v>
      </c>
      <c r="P57" s="195" t="s">
        <v>130</v>
      </c>
      <c r="Q57" s="66">
        <v>4</v>
      </c>
      <c r="R57" s="195" t="s">
        <v>130</v>
      </c>
      <c r="S57" s="66">
        <v>5</v>
      </c>
      <c r="T57" s="179">
        <v>5</v>
      </c>
      <c r="U57" s="66">
        <v>9</v>
      </c>
      <c r="V57" s="201" t="s">
        <v>130</v>
      </c>
      <c r="W57" s="16">
        <f t="shared" si="2"/>
        <v>51</v>
      </c>
      <c r="X57" s="186">
        <f>+W57/11</f>
        <v>4.636363636363637</v>
      </c>
      <c r="Y57" s="186">
        <v>3.6</v>
      </c>
      <c r="Z57" s="220">
        <f t="shared" si="1"/>
        <v>1.0363636363636366</v>
      </c>
    </row>
    <row r="58" spans="1:26" ht="12.75">
      <c r="A58" s="94" t="s">
        <v>148</v>
      </c>
      <c r="B58" s="9">
        <v>4</v>
      </c>
      <c r="C58" s="76" t="s">
        <v>62</v>
      </c>
      <c r="D58" s="11" t="s">
        <v>63</v>
      </c>
      <c r="E58" s="155">
        <v>4</v>
      </c>
      <c r="F58" s="40">
        <v>3</v>
      </c>
      <c r="G58" s="95">
        <v>2</v>
      </c>
      <c r="H58" s="157">
        <v>8</v>
      </c>
      <c r="I58" s="97">
        <v>4</v>
      </c>
      <c r="J58" s="143"/>
      <c r="K58" s="27">
        <v>5</v>
      </c>
      <c r="L58" s="35"/>
      <c r="M58" s="181">
        <v>5</v>
      </c>
      <c r="N58" s="66">
        <v>4</v>
      </c>
      <c r="O58" s="181">
        <v>2</v>
      </c>
      <c r="P58" s="66">
        <v>7</v>
      </c>
      <c r="Q58" s="200" t="s">
        <v>130</v>
      </c>
      <c r="R58" s="66">
        <v>6</v>
      </c>
      <c r="S58" s="200" t="s">
        <v>130</v>
      </c>
      <c r="T58" s="181">
        <v>5</v>
      </c>
      <c r="U58" s="181">
        <v>5</v>
      </c>
      <c r="V58" s="51">
        <v>4</v>
      </c>
      <c r="W58" s="16">
        <f t="shared" si="2"/>
        <v>64</v>
      </c>
      <c r="X58" s="186">
        <f>+W58/14</f>
        <v>4.571428571428571</v>
      </c>
      <c r="Y58" s="186">
        <v>4.8</v>
      </c>
      <c r="Z58" s="220">
        <f t="shared" si="1"/>
        <v>-0.22857142857142865</v>
      </c>
    </row>
    <row r="59" spans="1:26" ht="12.75">
      <c r="A59" s="94" t="s">
        <v>151</v>
      </c>
      <c r="B59" s="9">
        <v>3</v>
      </c>
      <c r="C59" s="76" t="s">
        <v>32</v>
      </c>
      <c r="D59" s="11" t="s">
        <v>33</v>
      </c>
      <c r="E59" s="150">
        <v>8</v>
      </c>
      <c r="F59" s="95">
        <v>2</v>
      </c>
      <c r="G59" s="40">
        <v>5</v>
      </c>
      <c r="H59" s="154">
        <v>3</v>
      </c>
      <c r="I59" s="22">
        <v>9</v>
      </c>
      <c r="J59" s="96"/>
      <c r="K59" s="96">
        <v>2</v>
      </c>
      <c r="L59" s="35"/>
      <c r="M59" s="65">
        <v>5</v>
      </c>
      <c r="N59" s="200" t="s">
        <v>130</v>
      </c>
      <c r="O59" s="199" t="s">
        <v>130</v>
      </c>
      <c r="P59" s="179">
        <v>5</v>
      </c>
      <c r="Q59" s="66">
        <v>5</v>
      </c>
      <c r="R59" s="179">
        <v>4</v>
      </c>
      <c r="S59" s="66" t="s">
        <v>130</v>
      </c>
      <c r="T59" s="179">
        <v>5</v>
      </c>
      <c r="U59" s="65">
        <v>6</v>
      </c>
      <c r="V59" s="180">
        <v>4</v>
      </c>
      <c r="W59" s="16">
        <f t="shared" si="2"/>
        <v>63</v>
      </c>
      <c r="X59" s="186">
        <f>+W59/14</f>
        <v>4.5</v>
      </c>
      <c r="Y59" s="186">
        <v>4.9</v>
      </c>
      <c r="Z59" s="220">
        <f t="shared" si="1"/>
        <v>-0.40000000000000036</v>
      </c>
    </row>
    <row r="60" spans="1:26" ht="12.75">
      <c r="A60" s="94" t="s">
        <v>152</v>
      </c>
      <c r="B60" s="9">
        <v>6</v>
      </c>
      <c r="C60" s="76" t="s">
        <v>48</v>
      </c>
      <c r="D60" s="11" t="s">
        <v>31</v>
      </c>
      <c r="E60" s="150">
        <v>3</v>
      </c>
      <c r="F60" s="95">
        <v>7</v>
      </c>
      <c r="G60" s="40">
        <v>4</v>
      </c>
      <c r="H60" s="151">
        <v>1</v>
      </c>
      <c r="I60" s="27">
        <v>7</v>
      </c>
      <c r="J60" s="96"/>
      <c r="K60" s="97">
        <v>3</v>
      </c>
      <c r="L60" s="35"/>
      <c r="M60" s="66">
        <v>2</v>
      </c>
      <c r="N60" s="195" t="s">
        <v>130</v>
      </c>
      <c r="O60" s="66">
        <v>3</v>
      </c>
      <c r="P60" s="195" t="s">
        <v>130</v>
      </c>
      <c r="Q60" s="66">
        <v>6</v>
      </c>
      <c r="R60" s="195" t="s">
        <v>130</v>
      </c>
      <c r="S60" s="66">
        <v>7</v>
      </c>
      <c r="T60" s="179">
        <v>4</v>
      </c>
      <c r="U60" s="66">
        <v>2</v>
      </c>
      <c r="V60" s="182">
        <v>4</v>
      </c>
      <c r="W60" s="16">
        <f t="shared" si="2"/>
        <v>53</v>
      </c>
      <c r="X60" s="222">
        <f>+W60/13</f>
        <v>4.076923076923077</v>
      </c>
      <c r="Y60" s="222">
        <v>2.2</v>
      </c>
      <c r="Z60" s="223">
        <f t="shared" si="1"/>
        <v>1.8769230769230765</v>
      </c>
    </row>
    <row r="61" spans="1:26" ht="12.75">
      <c r="A61" s="94" t="s">
        <v>156</v>
      </c>
      <c r="B61" s="9">
        <v>4</v>
      </c>
      <c r="C61" s="76" t="s">
        <v>98</v>
      </c>
      <c r="D61" s="11" t="s">
        <v>99</v>
      </c>
      <c r="E61" s="155">
        <v>2</v>
      </c>
      <c r="F61" s="40">
        <v>4</v>
      </c>
      <c r="G61" s="116">
        <v>4</v>
      </c>
      <c r="H61" s="156">
        <v>5</v>
      </c>
      <c r="I61" s="96">
        <v>5</v>
      </c>
      <c r="J61" s="22"/>
      <c r="K61" s="22">
        <v>3</v>
      </c>
      <c r="L61" s="24"/>
      <c r="M61" s="179">
        <v>4</v>
      </c>
      <c r="N61" s="65">
        <v>2</v>
      </c>
      <c r="O61" s="179">
        <v>4</v>
      </c>
      <c r="P61" s="199" t="s">
        <v>130</v>
      </c>
      <c r="Q61" s="181">
        <v>6</v>
      </c>
      <c r="R61" s="65">
        <v>6</v>
      </c>
      <c r="S61" s="181">
        <v>6</v>
      </c>
      <c r="T61" s="179">
        <v>1</v>
      </c>
      <c r="U61" s="195" t="s">
        <v>130</v>
      </c>
      <c r="V61" s="199" t="s">
        <v>130</v>
      </c>
      <c r="W61" s="16">
        <f t="shared" si="2"/>
        <v>52</v>
      </c>
      <c r="X61" s="186">
        <f>+W61/13</f>
        <v>4</v>
      </c>
      <c r="Y61" s="186">
        <v>2.8</v>
      </c>
      <c r="Z61" s="221">
        <f t="shared" si="1"/>
        <v>1.2000000000000002</v>
      </c>
    </row>
    <row r="62" spans="1:26" ht="12.75">
      <c r="A62" s="94" t="s">
        <v>148</v>
      </c>
      <c r="B62" s="9">
        <v>6</v>
      </c>
      <c r="C62" s="5" t="s">
        <v>126</v>
      </c>
      <c r="D62" s="91" t="s">
        <v>127</v>
      </c>
      <c r="E62" s="155">
        <v>1</v>
      </c>
      <c r="F62" s="40">
        <v>1</v>
      </c>
      <c r="G62" s="95">
        <v>1</v>
      </c>
      <c r="H62" s="156">
        <v>4</v>
      </c>
      <c r="I62" s="96">
        <v>3</v>
      </c>
      <c r="J62" s="22"/>
      <c r="K62" s="196" t="s">
        <v>130</v>
      </c>
      <c r="L62" s="24"/>
      <c r="M62" s="181">
        <v>0</v>
      </c>
      <c r="N62" s="66">
        <v>4</v>
      </c>
      <c r="O62" s="179">
        <v>1</v>
      </c>
      <c r="P62" s="65">
        <v>5</v>
      </c>
      <c r="Q62" s="195" t="s">
        <v>130</v>
      </c>
      <c r="R62" s="65">
        <v>13</v>
      </c>
      <c r="S62" s="200" t="s">
        <v>130</v>
      </c>
      <c r="T62" s="179">
        <v>9</v>
      </c>
      <c r="U62" s="195" t="s">
        <v>130</v>
      </c>
      <c r="V62" s="218" t="s">
        <v>130</v>
      </c>
      <c r="W62" s="16">
        <f t="shared" si="2"/>
        <v>42</v>
      </c>
      <c r="X62" s="186">
        <f>+W62/11</f>
        <v>3.8181818181818183</v>
      </c>
      <c r="Y62" s="186"/>
      <c r="Z62" s="220"/>
    </row>
    <row r="63" spans="1:26" ht="12.75">
      <c r="A63" s="94" t="s">
        <v>146</v>
      </c>
      <c r="B63" s="9">
        <v>3</v>
      </c>
      <c r="C63" s="5" t="s">
        <v>113</v>
      </c>
      <c r="D63" s="91" t="s">
        <v>133</v>
      </c>
      <c r="E63" s="155">
        <v>0</v>
      </c>
      <c r="F63" s="40">
        <v>3</v>
      </c>
      <c r="G63" s="95">
        <v>5</v>
      </c>
      <c r="H63" s="156">
        <v>1</v>
      </c>
      <c r="I63" s="97">
        <v>1</v>
      </c>
      <c r="J63" s="113"/>
      <c r="K63" s="27">
        <v>4</v>
      </c>
      <c r="L63" s="24"/>
      <c r="M63" s="181">
        <v>5</v>
      </c>
      <c r="N63" s="66">
        <v>6</v>
      </c>
      <c r="O63" s="181">
        <v>5</v>
      </c>
      <c r="P63" s="66">
        <v>5</v>
      </c>
      <c r="Q63" s="195" t="s">
        <v>130</v>
      </c>
      <c r="R63" s="66">
        <v>4</v>
      </c>
      <c r="S63" s="181">
        <v>5</v>
      </c>
      <c r="T63" s="181">
        <v>3</v>
      </c>
      <c r="U63" s="181">
        <v>5</v>
      </c>
      <c r="V63" s="66">
        <v>5</v>
      </c>
      <c r="W63" s="16">
        <f t="shared" si="2"/>
        <v>57</v>
      </c>
      <c r="X63" s="186">
        <f>+W63/15</f>
        <v>3.8</v>
      </c>
      <c r="Y63" s="186"/>
      <c r="Z63" s="220"/>
    </row>
    <row r="64" spans="1:26" ht="12.75">
      <c r="A64" s="94" t="s">
        <v>147</v>
      </c>
      <c r="B64" s="9">
        <v>5</v>
      </c>
      <c r="C64" s="5" t="s">
        <v>105</v>
      </c>
      <c r="D64" s="91" t="s">
        <v>114</v>
      </c>
      <c r="E64" s="150">
        <v>2</v>
      </c>
      <c r="F64" s="95">
        <v>2</v>
      </c>
      <c r="G64" s="40">
        <v>5</v>
      </c>
      <c r="H64" s="151">
        <v>2</v>
      </c>
      <c r="I64" s="27">
        <v>5</v>
      </c>
      <c r="J64" s="96"/>
      <c r="K64" s="97">
        <v>3</v>
      </c>
      <c r="L64" s="35"/>
      <c r="M64" s="66">
        <v>4</v>
      </c>
      <c r="N64" s="179">
        <v>4</v>
      </c>
      <c r="O64" s="66">
        <v>1</v>
      </c>
      <c r="P64" s="195" t="s">
        <v>130</v>
      </c>
      <c r="Q64" s="66">
        <v>4</v>
      </c>
      <c r="R64" s="179">
        <v>4</v>
      </c>
      <c r="S64" s="66">
        <v>3</v>
      </c>
      <c r="T64" s="179">
        <v>5</v>
      </c>
      <c r="U64" s="66">
        <v>3</v>
      </c>
      <c r="V64" s="182">
        <v>4</v>
      </c>
      <c r="W64" s="16">
        <f t="shared" si="2"/>
        <v>51</v>
      </c>
      <c r="X64" s="186">
        <f>+W64/15</f>
        <v>3.4</v>
      </c>
      <c r="Y64" s="186"/>
      <c r="Z64" s="220"/>
    </row>
    <row r="65" spans="1:26" ht="12.75">
      <c r="A65" s="94" t="s">
        <v>156</v>
      </c>
      <c r="B65" s="9">
        <v>3</v>
      </c>
      <c r="C65" s="76" t="s">
        <v>97</v>
      </c>
      <c r="D65" s="11" t="s">
        <v>81</v>
      </c>
      <c r="E65" s="155">
        <v>3</v>
      </c>
      <c r="F65" s="40">
        <v>1</v>
      </c>
      <c r="G65" s="116">
        <v>1</v>
      </c>
      <c r="H65" s="156">
        <v>3</v>
      </c>
      <c r="I65" s="96">
        <v>2</v>
      </c>
      <c r="J65" s="143"/>
      <c r="K65" s="22">
        <v>3</v>
      </c>
      <c r="L65" s="24"/>
      <c r="M65" s="179">
        <v>6</v>
      </c>
      <c r="N65" s="66">
        <v>7</v>
      </c>
      <c r="O65" s="179">
        <v>3</v>
      </c>
      <c r="P65" s="66">
        <v>3</v>
      </c>
      <c r="Q65" s="181">
        <v>2</v>
      </c>
      <c r="R65" s="66">
        <v>6</v>
      </c>
      <c r="S65" s="181">
        <v>2</v>
      </c>
      <c r="T65" s="181">
        <v>3</v>
      </c>
      <c r="U65" s="181">
        <v>5</v>
      </c>
      <c r="V65" s="66">
        <v>3</v>
      </c>
      <c r="W65" s="16">
        <f t="shared" si="2"/>
        <v>53</v>
      </c>
      <c r="X65" s="186">
        <f>+W65/16</f>
        <v>3.3125</v>
      </c>
      <c r="Y65" s="186">
        <v>3.4</v>
      </c>
      <c r="Z65" s="220">
        <f t="shared" si="1"/>
        <v>-0.08749999999999991</v>
      </c>
    </row>
    <row r="66" spans="1:26" ht="12.75">
      <c r="A66" s="94" t="s">
        <v>152</v>
      </c>
      <c r="B66" s="9">
        <v>2</v>
      </c>
      <c r="C66" s="76" t="s">
        <v>95</v>
      </c>
      <c r="D66" s="11" t="s">
        <v>96</v>
      </c>
      <c r="E66" s="150">
        <v>2</v>
      </c>
      <c r="F66" s="95">
        <v>2</v>
      </c>
      <c r="G66" s="188" t="s">
        <v>130</v>
      </c>
      <c r="H66" s="211" t="s">
        <v>130</v>
      </c>
      <c r="I66" s="27">
        <v>2</v>
      </c>
      <c r="J66" s="96"/>
      <c r="K66" s="97">
        <v>2</v>
      </c>
      <c r="L66" s="35"/>
      <c r="M66" s="66">
        <v>5</v>
      </c>
      <c r="N66" s="195" t="s">
        <v>130</v>
      </c>
      <c r="O66" s="66">
        <v>2</v>
      </c>
      <c r="P66" s="195" t="s">
        <v>130</v>
      </c>
      <c r="Q66" s="66">
        <v>4</v>
      </c>
      <c r="R66" s="179">
        <v>1</v>
      </c>
      <c r="S66" s="66">
        <v>2</v>
      </c>
      <c r="T66" s="179">
        <v>7</v>
      </c>
      <c r="U66" s="66">
        <v>5</v>
      </c>
      <c r="V66" s="201" t="s">
        <v>130</v>
      </c>
      <c r="W66" s="16">
        <f t="shared" si="2"/>
        <v>34</v>
      </c>
      <c r="X66" s="222">
        <f>+W66/11</f>
        <v>3.090909090909091</v>
      </c>
      <c r="Y66" s="222">
        <v>1</v>
      </c>
      <c r="Z66" s="223">
        <f t="shared" si="1"/>
        <v>2.090909090909091</v>
      </c>
    </row>
    <row r="67" spans="1:26" ht="12.75">
      <c r="A67" s="94" t="s">
        <v>150</v>
      </c>
      <c r="B67" s="9">
        <v>5</v>
      </c>
      <c r="C67" s="76" t="s">
        <v>92</v>
      </c>
      <c r="D67" s="11" t="s">
        <v>41</v>
      </c>
      <c r="E67" s="155">
        <v>1</v>
      </c>
      <c r="F67" s="40">
        <v>2</v>
      </c>
      <c r="G67" s="116">
        <v>4</v>
      </c>
      <c r="H67" s="156">
        <v>3</v>
      </c>
      <c r="I67" s="96">
        <v>2</v>
      </c>
      <c r="J67" s="143"/>
      <c r="K67" s="22">
        <v>2</v>
      </c>
      <c r="L67" s="24"/>
      <c r="M67" s="195" t="s">
        <v>130</v>
      </c>
      <c r="N67" s="66">
        <v>8</v>
      </c>
      <c r="O67" s="195" t="s">
        <v>130</v>
      </c>
      <c r="P67" s="66">
        <v>4</v>
      </c>
      <c r="Q67" s="195" t="s">
        <v>130</v>
      </c>
      <c r="R67" s="66">
        <v>0</v>
      </c>
      <c r="S67" s="181">
        <v>2</v>
      </c>
      <c r="T67" s="200" t="s">
        <v>130</v>
      </c>
      <c r="U67" s="181">
        <v>2</v>
      </c>
      <c r="V67" s="193">
        <v>5</v>
      </c>
      <c r="W67" s="16">
        <f t="shared" si="2"/>
        <v>35</v>
      </c>
      <c r="X67" s="186">
        <f>+W67/12</f>
        <v>2.9166666666666665</v>
      </c>
      <c r="Y67" s="186">
        <v>2.1</v>
      </c>
      <c r="Z67" s="220">
        <f t="shared" si="1"/>
        <v>0.8166666666666664</v>
      </c>
    </row>
    <row r="68" spans="1:26" ht="12.75">
      <c r="A68" s="94" t="s">
        <v>150</v>
      </c>
      <c r="B68" s="9">
        <v>1</v>
      </c>
      <c r="C68" s="76" t="s">
        <v>92</v>
      </c>
      <c r="D68" s="11" t="s">
        <v>39</v>
      </c>
      <c r="E68" s="155">
        <v>2</v>
      </c>
      <c r="F68" s="40">
        <v>1</v>
      </c>
      <c r="G68" s="116">
        <v>3</v>
      </c>
      <c r="H68" s="156">
        <v>1</v>
      </c>
      <c r="I68" s="96">
        <v>3</v>
      </c>
      <c r="J68" s="22"/>
      <c r="K68" s="22">
        <v>3</v>
      </c>
      <c r="L68" s="24"/>
      <c r="M68" s="195" t="s">
        <v>130</v>
      </c>
      <c r="N68" s="65">
        <v>2</v>
      </c>
      <c r="O68" s="195" t="s">
        <v>130</v>
      </c>
      <c r="P68" s="65">
        <v>6</v>
      </c>
      <c r="Q68" s="195" t="s">
        <v>130</v>
      </c>
      <c r="R68" s="65">
        <v>4</v>
      </c>
      <c r="S68" s="181">
        <v>0</v>
      </c>
      <c r="T68" s="195" t="s">
        <v>130</v>
      </c>
      <c r="U68" s="179">
        <v>3</v>
      </c>
      <c r="V68" s="213">
        <v>5</v>
      </c>
      <c r="W68" s="16">
        <f t="shared" si="2"/>
        <v>33</v>
      </c>
      <c r="X68" s="186">
        <f>+W68/12</f>
        <v>2.75</v>
      </c>
      <c r="Y68" s="186">
        <v>1.9</v>
      </c>
      <c r="Z68" s="220">
        <f t="shared" si="1"/>
        <v>0.8500000000000001</v>
      </c>
    </row>
    <row r="69" spans="1:26" ht="12.75">
      <c r="A69" s="94" t="s">
        <v>156</v>
      </c>
      <c r="B69" s="9"/>
      <c r="C69" s="5"/>
      <c r="D69" s="91"/>
      <c r="E69" s="155"/>
      <c r="F69" s="40"/>
      <c r="G69" s="95"/>
      <c r="H69" s="157"/>
      <c r="I69" s="95"/>
      <c r="J69" s="113"/>
      <c r="K69" s="40"/>
      <c r="L69" s="70"/>
      <c r="M69" s="180"/>
      <c r="N69" s="183"/>
      <c r="O69" s="180"/>
      <c r="P69" s="183"/>
      <c r="Q69" s="180"/>
      <c r="R69" s="183"/>
      <c r="S69" s="180"/>
      <c r="T69" s="182"/>
      <c r="U69" s="180"/>
      <c r="V69" s="213"/>
      <c r="W69" s="16">
        <f t="shared" si="2"/>
        <v>0</v>
      </c>
      <c r="X69" s="186"/>
      <c r="Y69" s="186"/>
      <c r="Z69" s="220">
        <f t="shared" si="1"/>
        <v>0</v>
      </c>
    </row>
    <row r="70" spans="1:26" ht="13.5" thickBot="1">
      <c r="A70" s="7"/>
      <c r="B70" s="6"/>
      <c r="C70" s="6"/>
      <c r="D70" s="12"/>
      <c r="E70" s="159"/>
      <c r="F70" s="25"/>
      <c r="G70" s="25"/>
      <c r="H70" s="160"/>
      <c r="I70" s="25"/>
      <c r="J70" s="25"/>
      <c r="K70" s="25"/>
      <c r="L70" s="25"/>
      <c r="M70" s="71"/>
      <c r="N70" s="71"/>
      <c r="O70" s="69"/>
      <c r="P70" s="69"/>
      <c r="Q70" s="69"/>
      <c r="R70" s="69"/>
      <c r="S70" s="69"/>
      <c r="T70" s="69"/>
      <c r="U70" s="69"/>
      <c r="V70" s="72"/>
      <c r="W70" s="17"/>
      <c r="X70" s="186"/>
      <c r="Y70" s="186"/>
      <c r="Z70" s="186"/>
    </row>
    <row r="71" spans="5:26" ht="13.5" thickBot="1">
      <c r="E71" s="73" t="s">
        <v>77</v>
      </c>
      <c r="F71" s="114" t="s">
        <v>80</v>
      </c>
      <c r="G71" s="49" t="s">
        <v>77</v>
      </c>
      <c r="H71" s="114" t="s">
        <v>80</v>
      </c>
      <c r="I71" s="49" t="s">
        <v>77</v>
      </c>
      <c r="J71" s="42" t="s">
        <v>80</v>
      </c>
      <c r="K71" s="114" t="s">
        <v>77</v>
      </c>
      <c r="L71" s="42" t="s">
        <v>80</v>
      </c>
      <c r="M71" s="49" t="s">
        <v>77</v>
      </c>
      <c r="N71" s="114" t="s">
        <v>80</v>
      </c>
      <c r="O71" s="49" t="s">
        <v>77</v>
      </c>
      <c r="P71" s="114" t="s">
        <v>80</v>
      </c>
      <c r="Q71" s="49" t="s">
        <v>77</v>
      </c>
      <c r="R71" s="114" t="s">
        <v>80</v>
      </c>
      <c r="S71" s="49" t="s">
        <v>77</v>
      </c>
      <c r="T71" s="114" t="s">
        <v>80</v>
      </c>
      <c r="U71" s="49" t="s">
        <v>77</v>
      </c>
      <c r="V71" s="114" t="s">
        <v>80</v>
      </c>
      <c r="W71" s="23"/>
      <c r="X71" s="48"/>
      <c r="Y71" s="48"/>
      <c r="Z71" s="48"/>
    </row>
  </sheetData>
  <mergeCells count="5">
    <mergeCell ref="C1:W1"/>
    <mergeCell ref="C3:W3"/>
    <mergeCell ref="C6:D6"/>
    <mergeCell ref="C2:W2"/>
    <mergeCell ref="E4:H4"/>
  </mergeCells>
  <printOptions/>
  <pageMargins left="0.32" right="0.23" top="0.29" bottom="0.26" header="0.17" footer="0.17"/>
  <pageSetup fitToHeight="2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barrettj</dc:creator>
  <cp:keywords/>
  <dc:description/>
  <cp:lastModifiedBy>barrettj</cp:lastModifiedBy>
  <cp:lastPrinted>2008-09-16T18:57:25Z</cp:lastPrinted>
  <dcterms:created xsi:type="dcterms:W3CDTF">2005-04-19T11:36:44Z</dcterms:created>
  <dcterms:modified xsi:type="dcterms:W3CDTF">2008-09-17T11:44:42Z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1096358120</vt:i4>
  </property>
  <property fmtid="{D5CDD505-2E9C-101B-9397-08002B2CF9AE}" pid="4" name="_EmailSubje">
    <vt:lpwstr>Final Results - 2008</vt:lpwstr>
  </property>
  <property fmtid="{D5CDD505-2E9C-101B-9397-08002B2CF9AE}" pid="5" name="_AuthorEma">
    <vt:lpwstr>BarrettJ@AGR.GC.CA</vt:lpwstr>
  </property>
  <property fmtid="{D5CDD505-2E9C-101B-9397-08002B2CF9AE}" pid="6" name="_AuthorEmailDisplayNa">
    <vt:lpwstr>Barrett, Joey</vt:lpwstr>
  </property>
</Properties>
</file>